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7495" windowHeight="11955" activeTab="1"/>
  </bookViews>
  <sheets>
    <sheet name="Rekapitulace stavby" sheetId="1" r:id="rId1"/>
    <sheet name="04 - Bytový dům Boženy Ně..." sheetId="2" r:id="rId2"/>
    <sheet name="Pokyny pro vyplnění" sheetId="3" r:id="rId3"/>
  </sheets>
  <definedNames>
    <definedName name="_xlnm._FilterDatabase" localSheetId="1" hidden="1">'04 - Bytový dům Boženy Ně...'!$C$97:$K$430</definedName>
    <definedName name="_xlnm.Print_Titles" localSheetId="1">'04 - Bytový dům Boženy Ně...'!$97:$97</definedName>
    <definedName name="_xlnm.Print_Titles" localSheetId="0">'Rekapitulace stavby'!$49:$49</definedName>
    <definedName name="_xlnm.Print_Area" localSheetId="1">'04 - Bytový dům Boženy Ně...'!$C$4:$J$36,'04 - Bytový dům Boženy Ně...'!$C$42:$J$79,'04 - Bytový dům Boženy Ně...'!$C$85:$K$430</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430" i="2"/>
  <c r="BH430" i="2"/>
  <c r="BG430" i="2"/>
  <c r="BE430" i="2"/>
  <c r="T430" i="2"/>
  <c r="R430" i="2"/>
  <c r="P430" i="2"/>
  <c r="BK430" i="2"/>
  <c r="J430" i="2"/>
  <c r="BF430" i="2" s="1"/>
  <c r="BI429" i="2"/>
  <c r="BH429" i="2"/>
  <c r="BG429" i="2"/>
  <c r="BE429" i="2"/>
  <c r="T429" i="2"/>
  <c r="R429" i="2"/>
  <c r="P429" i="2"/>
  <c r="BK429" i="2"/>
  <c r="J429" i="2"/>
  <c r="BF429" i="2" s="1"/>
  <c r="BI428" i="2"/>
  <c r="BH428" i="2"/>
  <c r="BG428" i="2"/>
  <c r="BE428" i="2"/>
  <c r="T428" i="2"/>
  <c r="T427" i="2"/>
  <c r="R428" i="2"/>
  <c r="R427" i="2"/>
  <c r="P428" i="2"/>
  <c r="P427" i="2"/>
  <c r="BK428" i="2"/>
  <c r="J428" i="2"/>
  <c r="BF428" i="2" s="1"/>
  <c r="BI426" i="2"/>
  <c r="BH426" i="2"/>
  <c r="BG426" i="2"/>
  <c r="BE426" i="2"/>
  <c r="T426" i="2"/>
  <c r="T425" i="2"/>
  <c r="R426" i="2"/>
  <c r="R425" i="2" s="1"/>
  <c r="P426" i="2"/>
  <c r="P425" i="2"/>
  <c r="BK426" i="2"/>
  <c r="BK425" i="2" s="1"/>
  <c r="J425" i="2" s="1"/>
  <c r="J77" i="2" s="1"/>
  <c r="J426" i="2"/>
  <c r="BF426" i="2" s="1"/>
  <c r="BI424" i="2"/>
  <c r="BH424" i="2"/>
  <c r="BG424" i="2"/>
  <c r="BE424" i="2"/>
  <c r="T424" i="2"/>
  <c r="R424" i="2"/>
  <c r="P424" i="2"/>
  <c r="BK424" i="2"/>
  <c r="J424" i="2"/>
  <c r="BF424" i="2"/>
  <c r="BI423" i="2"/>
  <c r="BH423" i="2"/>
  <c r="BG423" i="2"/>
  <c r="BE423" i="2"/>
  <c r="T423" i="2"/>
  <c r="T422" i="2"/>
  <c r="T421" i="2"/>
  <c r="R423" i="2"/>
  <c r="R422" i="2" s="1"/>
  <c r="P423" i="2"/>
  <c r="P422" i="2"/>
  <c r="P421" i="2" s="1"/>
  <c r="BK423" i="2"/>
  <c r="BK422" i="2"/>
  <c r="J422" i="2" s="1"/>
  <c r="J76" i="2" s="1"/>
  <c r="J423" i="2"/>
  <c r="BF423" i="2"/>
  <c r="BI418" i="2"/>
  <c r="BH418" i="2"/>
  <c r="BG418" i="2"/>
  <c r="BE418" i="2"/>
  <c r="T418" i="2"/>
  <c r="T417" i="2"/>
  <c r="R418" i="2"/>
  <c r="R417" i="2"/>
  <c r="P418" i="2"/>
  <c r="P417" i="2"/>
  <c r="BK418" i="2"/>
  <c r="BK417" i="2"/>
  <c r="J417" i="2"/>
  <c r="J74" i="2" s="1"/>
  <c r="J418" i="2"/>
  <c r="BF418" i="2" s="1"/>
  <c r="BI416" i="2"/>
  <c r="BH416" i="2"/>
  <c r="BG416" i="2"/>
  <c r="BE416" i="2"/>
  <c r="T416" i="2"/>
  <c r="R416" i="2"/>
  <c r="P416" i="2"/>
  <c r="BK416" i="2"/>
  <c r="J416" i="2"/>
  <c r="BF416" i="2"/>
  <c r="BI415" i="2"/>
  <c r="BH415" i="2"/>
  <c r="BG415" i="2"/>
  <c r="BE415" i="2"/>
  <c r="T415" i="2"/>
  <c r="R415" i="2"/>
  <c r="P415" i="2"/>
  <c r="BK415" i="2"/>
  <c r="J415" i="2"/>
  <c r="BF415" i="2"/>
  <c r="BI414" i="2"/>
  <c r="BH414" i="2"/>
  <c r="BG414" i="2"/>
  <c r="BE414" i="2"/>
  <c r="T414" i="2"/>
  <c r="R414" i="2"/>
  <c r="P414" i="2"/>
  <c r="BK414" i="2"/>
  <c r="J414" i="2"/>
  <c r="BF414" i="2"/>
  <c r="BI410" i="2"/>
  <c r="BH410" i="2"/>
  <c r="BG410" i="2"/>
  <c r="BE410" i="2"/>
  <c r="T410" i="2"/>
  <c r="T409" i="2"/>
  <c r="R410" i="2"/>
  <c r="R409" i="2"/>
  <c r="P410" i="2"/>
  <c r="P409" i="2"/>
  <c r="BK410" i="2"/>
  <c r="BK409" i="2"/>
  <c r="J409" i="2" s="1"/>
  <c r="J73" i="2" s="1"/>
  <c r="J410" i="2"/>
  <c r="BF410" i="2" s="1"/>
  <c r="BI407" i="2"/>
  <c r="BH407" i="2"/>
  <c r="BG407" i="2"/>
  <c r="BE407" i="2"/>
  <c r="T407" i="2"/>
  <c r="R407" i="2"/>
  <c r="P407" i="2"/>
  <c r="BK407" i="2"/>
  <c r="J407" i="2"/>
  <c r="BF407" i="2"/>
  <c r="BI406" i="2"/>
  <c r="BH406" i="2"/>
  <c r="BG406" i="2"/>
  <c r="BE406" i="2"/>
  <c r="T406" i="2"/>
  <c r="R406" i="2"/>
  <c r="P406" i="2"/>
  <c r="BK406" i="2"/>
  <c r="J406" i="2"/>
  <c r="BF406" i="2"/>
  <c r="BI402" i="2"/>
  <c r="BH402" i="2"/>
  <c r="BG402" i="2"/>
  <c r="BE402" i="2"/>
  <c r="T402" i="2"/>
  <c r="T401" i="2"/>
  <c r="R402" i="2"/>
  <c r="R401" i="2"/>
  <c r="P402" i="2"/>
  <c r="P401" i="2"/>
  <c r="BK402" i="2"/>
  <c r="BK401" i="2"/>
  <c r="J401" i="2" s="1"/>
  <c r="J72" i="2" s="1"/>
  <c r="J402" i="2"/>
  <c r="BF402" i="2" s="1"/>
  <c r="BI399" i="2"/>
  <c r="BH399" i="2"/>
  <c r="BG399" i="2"/>
  <c r="BE399" i="2"/>
  <c r="T399" i="2"/>
  <c r="R399" i="2"/>
  <c r="P399" i="2"/>
  <c r="BK399" i="2"/>
  <c r="J399" i="2"/>
  <c r="BF399" i="2"/>
  <c r="BI398" i="2"/>
  <c r="BH398" i="2"/>
  <c r="BG398" i="2"/>
  <c r="BE398" i="2"/>
  <c r="T398" i="2"/>
  <c r="R398" i="2"/>
  <c r="P398" i="2"/>
  <c r="BK398" i="2"/>
  <c r="J398" i="2"/>
  <c r="BF398" i="2"/>
  <c r="BI397" i="2"/>
  <c r="BH397" i="2"/>
  <c r="BG397" i="2"/>
  <c r="BE397" i="2"/>
  <c r="T397" i="2"/>
  <c r="R397" i="2"/>
  <c r="P397" i="2"/>
  <c r="BK397" i="2"/>
  <c r="J397" i="2"/>
  <c r="BF397" i="2"/>
  <c r="BI394" i="2"/>
  <c r="BH394" i="2"/>
  <c r="BG394" i="2"/>
  <c r="BE394" i="2"/>
  <c r="T394" i="2"/>
  <c r="R394" i="2"/>
  <c r="P394" i="2"/>
  <c r="BK394" i="2"/>
  <c r="J394" i="2"/>
  <c r="BF394" i="2"/>
  <c r="BI391" i="2"/>
  <c r="BH391" i="2"/>
  <c r="BG391" i="2"/>
  <c r="BE391" i="2"/>
  <c r="T391" i="2"/>
  <c r="R391" i="2"/>
  <c r="P391" i="2"/>
  <c r="BK391" i="2"/>
  <c r="J391" i="2"/>
  <c r="BF391" i="2"/>
  <c r="BI388" i="2"/>
  <c r="BH388" i="2"/>
  <c r="BG388" i="2"/>
  <c r="BE388" i="2"/>
  <c r="T388" i="2"/>
  <c r="R388" i="2"/>
  <c r="P388" i="2"/>
  <c r="BK388" i="2"/>
  <c r="J388" i="2"/>
  <c r="BF388" i="2"/>
  <c r="BI384" i="2"/>
  <c r="BH384" i="2"/>
  <c r="BG384" i="2"/>
  <c r="BE384" i="2"/>
  <c r="T384" i="2"/>
  <c r="R384" i="2"/>
  <c r="P384" i="2"/>
  <c r="BK384" i="2"/>
  <c r="J384" i="2"/>
  <c r="BF384" i="2"/>
  <c r="BI381" i="2"/>
  <c r="BH381" i="2"/>
  <c r="BG381" i="2"/>
  <c r="BE381" i="2"/>
  <c r="T381" i="2"/>
  <c r="R381" i="2"/>
  <c r="P381" i="2"/>
  <c r="BK381" i="2"/>
  <c r="J381" i="2"/>
  <c r="BF381" i="2"/>
  <c r="BI378" i="2"/>
  <c r="BH378" i="2"/>
  <c r="BG378" i="2"/>
  <c r="BE378" i="2"/>
  <c r="T378" i="2"/>
  <c r="R378" i="2"/>
  <c r="P378" i="2"/>
  <c r="BK378" i="2"/>
  <c r="J378" i="2"/>
  <c r="BF378" i="2"/>
  <c r="BI375" i="2"/>
  <c r="BH375" i="2"/>
  <c r="BG375" i="2"/>
  <c r="BE375" i="2"/>
  <c r="T375" i="2"/>
  <c r="R375" i="2"/>
  <c r="P375" i="2"/>
  <c r="BK375" i="2"/>
  <c r="J375" i="2"/>
  <c r="BF375" i="2"/>
  <c r="BI371" i="2"/>
  <c r="BH371" i="2"/>
  <c r="BG371" i="2"/>
  <c r="BE371" i="2"/>
  <c r="T371" i="2"/>
  <c r="T370" i="2"/>
  <c r="R371" i="2"/>
  <c r="R370" i="2"/>
  <c r="P371" i="2"/>
  <c r="P370" i="2"/>
  <c r="BK371" i="2"/>
  <c r="BK370" i="2"/>
  <c r="J370" i="2" s="1"/>
  <c r="J71" i="2" s="1"/>
  <c r="J371" i="2"/>
  <c r="BF371" i="2" s="1"/>
  <c r="BI368" i="2"/>
  <c r="BH368" i="2"/>
  <c r="BG368" i="2"/>
  <c r="BE368" i="2"/>
  <c r="T368" i="2"/>
  <c r="R368" i="2"/>
  <c r="P368" i="2"/>
  <c r="BK368" i="2"/>
  <c r="J368" i="2"/>
  <c r="BF368" i="2"/>
  <c r="BI366" i="2"/>
  <c r="BH366" i="2"/>
  <c r="BG366" i="2"/>
  <c r="BE366" i="2"/>
  <c r="T366" i="2"/>
  <c r="R366" i="2"/>
  <c r="P366" i="2"/>
  <c r="BK366" i="2"/>
  <c r="J366" i="2"/>
  <c r="BF366" i="2"/>
  <c r="BI364" i="2"/>
  <c r="BH364" i="2"/>
  <c r="BG364" i="2"/>
  <c r="BE364" i="2"/>
  <c r="T364" i="2"/>
  <c r="R364" i="2"/>
  <c r="P364" i="2"/>
  <c r="BK364" i="2"/>
  <c r="J364" i="2"/>
  <c r="BF364" i="2"/>
  <c r="BI362" i="2"/>
  <c r="BH362" i="2"/>
  <c r="BG362" i="2"/>
  <c r="BE362" i="2"/>
  <c r="T362" i="2"/>
  <c r="R362" i="2"/>
  <c r="P362" i="2"/>
  <c r="BK362" i="2"/>
  <c r="J362" i="2"/>
  <c r="BF362" i="2"/>
  <c r="BI359" i="2"/>
  <c r="BH359" i="2"/>
  <c r="BG359" i="2"/>
  <c r="BE359" i="2"/>
  <c r="T359" i="2"/>
  <c r="R359" i="2"/>
  <c r="P359" i="2"/>
  <c r="BK359" i="2"/>
  <c r="J359" i="2"/>
  <c r="BF359" i="2"/>
  <c r="BI357" i="2"/>
  <c r="BH357" i="2"/>
  <c r="BG357" i="2"/>
  <c r="BE357" i="2"/>
  <c r="T357" i="2"/>
  <c r="R357" i="2"/>
  <c r="P357" i="2"/>
  <c r="BK357" i="2"/>
  <c r="J357" i="2"/>
  <c r="BF357" i="2"/>
  <c r="BI352" i="2"/>
  <c r="BH352" i="2"/>
  <c r="BG352" i="2"/>
  <c r="BE352" i="2"/>
  <c r="T352" i="2"/>
  <c r="T351" i="2"/>
  <c r="R352" i="2"/>
  <c r="R351" i="2"/>
  <c r="P352" i="2"/>
  <c r="P351" i="2"/>
  <c r="BK352" i="2"/>
  <c r="BK351" i="2"/>
  <c r="J351" i="2" s="1"/>
  <c r="J70" i="2" s="1"/>
  <c r="J352" i="2"/>
  <c r="BF352" i="2" s="1"/>
  <c r="BI350" i="2"/>
  <c r="BH350" i="2"/>
  <c r="BG350" i="2"/>
  <c r="BE350" i="2"/>
  <c r="T350" i="2"/>
  <c r="R350" i="2"/>
  <c r="P350" i="2"/>
  <c r="BK350" i="2"/>
  <c r="J350" i="2"/>
  <c r="BF350" i="2"/>
  <c r="BI349" i="2"/>
  <c r="BH349" i="2"/>
  <c r="BG349" i="2"/>
  <c r="BE349" i="2"/>
  <c r="T349" i="2"/>
  <c r="T348" i="2"/>
  <c r="R349" i="2"/>
  <c r="R348" i="2"/>
  <c r="P349" i="2"/>
  <c r="P348" i="2"/>
  <c r="BK349" i="2"/>
  <c r="BK348" i="2"/>
  <c r="J348" i="2" s="1"/>
  <c r="J69" i="2" s="1"/>
  <c r="J349" i="2"/>
  <c r="BF349" i="2" s="1"/>
  <c r="BI346" i="2"/>
  <c r="BH346" i="2"/>
  <c r="BG346" i="2"/>
  <c r="BE346" i="2"/>
  <c r="T346" i="2"/>
  <c r="R346" i="2"/>
  <c r="P346" i="2"/>
  <c r="BK346" i="2"/>
  <c r="J346" i="2"/>
  <c r="BF346" i="2"/>
  <c r="BI344" i="2"/>
  <c r="BH344" i="2"/>
  <c r="BG344" i="2"/>
  <c r="BE344" i="2"/>
  <c r="T344" i="2"/>
  <c r="R344" i="2"/>
  <c r="P344" i="2"/>
  <c r="BK344" i="2"/>
  <c r="J344" i="2"/>
  <c r="BF344" i="2"/>
  <c r="BI343" i="2"/>
  <c r="BH343" i="2"/>
  <c r="BG343" i="2"/>
  <c r="BE343" i="2"/>
  <c r="T343" i="2"/>
  <c r="R343" i="2"/>
  <c r="P343" i="2"/>
  <c r="BK343" i="2"/>
  <c r="J343" i="2"/>
  <c r="BF343" i="2"/>
  <c r="BI337" i="2"/>
  <c r="BH337" i="2"/>
  <c r="BG337" i="2"/>
  <c r="BE337" i="2"/>
  <c r="T337" i="2"/>
  <c r="R337" i="2"/>
  <c r="P337" i="2"/>
  <c r="BK337" i="2"/>
  <c r="J337" i="2"/>
  <c r="BF337" i="2"/>
  <c r="BI330" i="2"/>
  <c r="BH330" i="2"/>
  <c r="BG330" i="2"/>
  <c r="BE330" i="2"/>
  <c r="T330" i="2"/>
  <c r="R330" i="2"/>
  <c r="P330" i="2"/>
  <c r="BK330" i="2"/>
  <c r="J330" i="2"/>
  <c r="BF330" i="2"/>
  <c r="BI328" i="2"/>
  <c r="BH328" i="2"/>
  <c r="BG328" i="2"/>
  <c r="BE328" i="2"/>
  <c r="T328" i="2"/>
  <c r="R328" i="2"/>
  <c r="P328" i="2"/>
  <c r="BK328" i="2"/>
  <c r="J328" i="2"/>
  <c r="BF328" i="2"/>
  <c r="BI323" i="2"/>
  <c r="BH323" i="2"/>
  <c r="BG323" i="2"/>
  <c r="BE323" i="2"/>
  <c r="T323" i="2"/>
  <c r="R323" i="2"/>
  <c r="P323" i="2"/>
  <c r="BK323" i="2"/>
  <c r="J323" i="2"/>
  <c r="BF323" i="2"/>
  <c r="BI318" i="2"/>
  <c r="BH318" i="2"/>
  <c r="BG318" i="2"/>
  <c r="BE318" i="2"/>
  <c r="T318" i="2"/>
  <c r="R318" i="2"/>
  <c r="P318" i="2"/>
  <c r="BK318" i="2"/>
  <c r="J318" i="2"/>
  <c r="BF318" i="2"/>
  <c r="BI316" i="2"/>
  <c r="BH316" i="2"/>
  <c r="BG316" i="2"/>
  <c r="BE316" i="2"/>
  <c r="T316" i="2"/>
  <c r="R316" i="2"/>
  <c r="P316" i="2"/>
  <c r="BK316" i="2"/>
  <c r="J316" i="2"/>
  <c r="BF316" i="2"/>
  <c r="BI312" i="2"/>
  <c r="BH312" i="2"/>
  <c r="BG312" i="2"/>
  <c r="BE312" i="2"/>
  <c r="T312" i="2"/>
  <c r="R312" i="2"/>
  <c r="P312" i="2"/>
  <c r="BK312" i="2"/>
  <c r="J312" i="2"/>
  <c r="BF312" i="2"/>
  <c r="BI310" i="2"/>
  <c r="BH310" i="2"/>
  <c r="BG310" i="2"/>
  <c r="BE310" i="2"/>
  <c r="T310" i="2"/>
  <c r="R310" i="2"/>
  <c r="P310" i="2"/>
  <c r="BK310" i="2"/>
  <c r="J310" i="2"/>
  <c r="BF310" i="2"/>
  <c r="BI306" i="2"/>
  <c r="BH306" i="2"/>
  <c r="BG306" i="2"/>
  <c r="BE306" i="2"/>
  <c r="T306" i="2"/>
  <c r="T305" i="2"/>
  <c r="R306" i="2"/>
  <c r="R305" i="2"/>
  <c r="P306" i="2"/>
  <c r="P305" i="2"/>
  <c r="BK306" i="2"/>
  <c r="BK305" i="2"/>
  <c r="J305" i="2" s="1"/>
  <c r="J68" i="2" s="1"/>
  <c r="J306" i="2"/>
  <c r="BF306" i="2" s="1"/>
  <c r="BI303" i="2"/>
  <c r="BH303" i="2"/>
  <c r="BG303" i="2"/>
  <c r="BE303" i="2"/>
  <c r="T303" i="2"/>
  <c r="R303" i="2"/>
  <c r="P303" i="2"/>
  <c r="BK303" i="2"/>
  <c r="J303" i="2"/>
  <c r="BF303" i="2"/>
  <c r="BI299" i="2"/>
  <c r="BH299" i="2"/>
  <c r="BG299" i="2"/>
  <c r="BE299" i="2"/>
  <c r="T299" i="2"/>
  <c r="R299" i="2"/>
  <c r="P299" i="2"/>
  <c r="BK299" i="2"/>
  <c r="J299" i="2"/>
  <c r="BF299" i="2"/>
  <c r="BI294" i="2"/>
  <c r="BH294" i="2"/>
  <c r="BG294" i="2"/>
  <c r="BE294" i="2"/>
  <c r="T294" i="2"/>
  <c r="T293" i="2"/>
  <c r="T292" i="2" s="1"/>
  <c r="R294" i="2"/>
  <c r="R293" i="2" s="1"/>
  <c r="R292" i="2" s="1"/>
  <c r="P294" i="2"/>
  <c r="P293" i="2"/>
  <c r="P292" i="2" s="1"/>
  <c r="BK294" i="2"/>
  <c r="BK293" i="2" s="1"/>
  <c r="J294" i="2"/>
  <c r="BF294" i="2"/>
  <c r="BI290" i="2"/>
  <c r="BH290" i="2"/>
  <c r="BG290" i="2"/>
  <c r="BE290" i="2"/>
  <c r="T290" i="2"/>
  <c r="T289" i="2"/>
  <c r="R290" i="2"/>
  <c r="R289" i="2"/>
  <c r="P290" i="2"/>
  <c r="P289" i="2"/>
  <c r="BK290" i="2"/>
  <c r="BK289" i="2"/>
  <c r="J289" i="2" s="1"/>
  <c r="J65" i="2" s="1"/>
  <c r="J290" i="2"/>
  <c r="BF290" i="2" s="1"/>
  <c r="BI287" i="2"/>
  <c r="BH287" i="2"/>
  <c r="BG287" i="2"/>
  <c r="BE287" i="2"/>
  <c r="T287" i="2"/>
  <c r="R287" i="2"/>
  <c r="P287" i="2"/>
  <c r="BK287" i="2"/>
  <c r="J287" i="2"/>
  <c r="BF287" i="2"/>
  <c r="BI284" i="2"/>
  <c r="BH284" i="2"/>
  <c r="BG284" i="2"/>
  <c r="BE284" i="2"/>
  <c r="T284" i="2"/>
  <c r="R284" i="2"/>
  <c r="P284" i="2"/>
  <c r="BK284" i="2"/>
  <c r="J284" i="2"/>
  <c r="BF284" i="2"/>
  <c r="BI282" i="2"/>
  <c r="BH282" i="2"/>
  <c r="BG282" i="2"/>
  <c r="BE282" i="2"/>
  <c r="T282" i="2"/>
  <c r="R282" i="2"/>
  <c r="P282" i="2"/>
  <c r="BK282" i="2"/>
  <c r="J282" i="2"/>
  <c r="BF282" i="2"/>
  <c r="BI280" i="2"/>
  <c r="BH280" i="2"/>
  <c r="BG280" i="2"/>
  <c r="BE280" i="2"/>
  <c r="T280" i="2"/>
  <c r="R280" i="2"/>
  <c r="P280" i="2"/>
  <c r="BK280" i="2"/>
  <c r="J280" i="2"/>
  <c r="BF280" i="2"/>
  <c r="BI278" i="2"/>
  <c r="BH278" i="2"/>
  <c r="BG278" i="2"/>
  <c r="BE278" i="2"/>
  <c r="T278" i="2"/>
  <c r="T277" i="2"/>
  <c r="R278" i="2"/>
  <c r="R277" i="2"/>
  <c r="P278" i="2"/>
  <c r="P277" i="2"/>
  <c r="BK278" i="2"/>
  <c r="BK277" i="2"/>
  <c r="J277" i="2" s="1"/>
  <c r="J64" i="2" s="1"/>
  <c r="J278" i="2"/>
  <c r="BF278" i="2" s="1"/>
  <c r="BI276" i="2"/>
  <c r="BH276" i="2"/>
  <c r="BG276" i="2"/>
  <c r="BE276" i="2"/>
  <c r="T276" i="2"/>
  <c r="R276" i="2"/>
  <c r="P276" i="2"/>
  <c r="BK276" i="2"/>
  <c r="J276" i="2"/>
  <c r="BF276" i="2"/>
  <c r="BI272" i="2"/>
  <c r="BH272" i="2"/>
  <c r="BG272" i="2"/>
  <c r="BE272" i="2"/>
  <c r="T272" i="2"/>
  <c r="T271" i="2"/>
  <c r="R272" i="2"/>
  <c r="R271" i="2"/>
  <c r="P272" i="2"/>
  <c r="P271" i="2"/>
  <c r="BK272" i="2"/>
  <c r="BK271" i="2"/>
  <c r="J271" i="2" s="1"/>
  <c r="J63" i="2" s="1"/>
  <c r="J272" i="2"/>
  <c r="BF272" i="2" s="1"/>
  <c r="BI270" i="2"/>
  <c r="BH270" i="2"/>
  <c r="BG270" i="2"/>
  <c r="BE270" i="2"/>
  <c r="T270" i="2"/>
  <c r="R270" i="2"/>
  <c r="P270" i="2"/>
  <c r="BK270" i="2"/>
  <c r="J270" i="2"/>
  <c r="BF270" i="2"/>
  <c r="BI268" i="2"/>
  <c r="BH268" i="2"/>
  <c r="BG268" i="2"/>
  <c r="BE268" i="2"/>
  <c r="T268" i="2"/>
  <c r="R268" i="2"/>
  <c r="P268" i="2"/>
  <c r="BK268" i="2"/>
  <c r="J268" i="2"/>
  <c r="BF268" i="2"/>
  <c r="BI266" i="2"/>
  <c r="BH266" i="2"/>
  <c r="BG266" i="2"/>
  <c r="BE266" i="2"/>
  <c r="T266" i="2"/>
  <c r="R266" i="2"/>
  <c r="P266" i="2"/>
  <c r="BK266" i="2"/>
  <c r="J266" i="2"/>
  <c r="BF266" i="2"/>
  <c r="BI261" i="2"/>
  <c r="BH261" i="2"/>
  <c r="BG261" i="2"/>
  <c r="BE261" i="2"/>
  <c r="T261" i="2"/>
  <c r="R261" i="2"/>
  <c r="P261" i="2"/>
  <c r="BK261" i="2"/>
  <c r="J261" i="2"/>
  <c r="BF261" i="2"/>
  <c r="BI259" i="2"/>
  <c r="BH259" i="2"/>
  <c r="BG259" i="2"/>
  <c r="BE259" i="2"/>
  <c r="T259" i="2"/>
  <c r="R259" i="2"/>
  <c r="P259" i="2"/>
  <c r="BK259" i="2"/>
  <c r="J259" i="2"/>
  <c r="BF259" i="2"/>
  <c r="BI255" i="2"/>
  <c r="BH255" i="2"/>
  <c r="BG255" i="2"/>
  <c r="BE255" i="2"/>
  <c r="T255" i="2"/>
  <c r="R255" i="2"/>
  <c r="P255" i="2"/>
  <c r="BK255" i="2"/>
  <c r="J255" i="2"/>
  <c r="BF255" i="2"/>
  <c r="BI251" i="2"/>
  <c r="BH251" i="2"/>
  <c r="BG251" i="2"/>
  <c r="BE251" i="2"/>
  <c r="T251" i="2"/>
  <c r="T250" i="2"/>
  <c r="R251" i="2"/>
  <c r="R250" i="2"/>
  <c r="P251" i="2"/>
  <c r="P250" i="2"/>
  <c r="BK251" i="2"/>
  <c r="BK250" i="2"/>
  <c r="J250" i="2" s="1"/>
  <c r="J62" i="2" s="1"/>
  <c r="J251" i="2"/>
  <c r="BF251" i="2" s="1"/>
  <c r="BI246" i="2"/>
  <c r="BH246" i="2"/>
  <c r="BG246" i="2"/>
  <c r="BE246" i="2"/>
  <c r="T246" i="2"/>
  <c r="R246" i="2"/>
  <c r="P246" i="2"/>
  <c r="BK246" i="2"/>
  <c r="J246" i="2"/>
  <c r="BF246" i="2"/>
  <c r="BI242" i="2"/>
  <c r="BH242" i="2"/>
  <c r="BG242" i="2"/>
  <c r="BE242" i="2"/>
  <c r="T242" i="2"/>
  <c r="R242" i="2"/>
  <c r="P242" i="2"/>
  <c r="BK242" i="2"/>
  <c r="J242" i="2"/>
  <c r="BF242" i="2"/>
  <c r="BI237" i="2"/>
  <c r="BH237" i="2"/>
  <c r="BG237" i="2"/>
  <c r="BE237" i="2"/>
  <c r="T237" i="2"/>
  <c r="R237" i="2"/>
  <c r="P237" i="2"/>
  <c r="BK237" i="2"/>
  <c r="J237" i="2"/>
  <c r="BF237" i="2"/>
  <c r="BI236" i="2"/>
  <c r="BH236" i="2"/>
  <c r="BG236" i="2"/>
  <c r="BE236" i="2"/>
  <c r="T236" i="2"/>
  <c r="R236" i="2"/>
  <c r="P236" i="2"/>
  <c r="BK236" i="2"/>
  <c r="J236" i="2"/>
  <c r="BF236" i="2"/>
  <c r="BI235" i="2"/>
  <c r="BH235" i="2"/>
  <c r="BG235" i="2"/>
  <c r="BE235" i="2"/>
  <c r="T235" i="2"/>
  <c r="R235" i="2"/>
  <c r="P235" i="2"/>
  <c r="BK235" i="2"/>
  <c r="J235" i="2"/>
  <c r="BF235" i="2"/>
  <c r="BI234" i="2"/>
  <c r="BH234" i="2"/>
  <c r="BG234" i="2"/>
  <c r="BE234" i="2"/>
  <c r="T234" i="2"/>
  <c r="T233" i="2"/>
  <c r="R234" i="2"/>
  <c r="R233" i="2"/>
  <c r="P234" i="2"/>
  <c r="P233" i="2"/>
  <c r="BK234" i="2"/>
  <c r="BK233" i="2"/>
  <c r="J233" i="2" s="1"/>
  <c r="J61" i="2" s="1"/>
  <c r="J234" i="2"/>
  <c r="BF234" i="2" s="1"/>
  <c r="BI232" i="2"/>
  <c r="BH232" i="2"/>
  <c r="BG232" i="2"/>
  <c r="BE232" i="2"/>
  <c r="T232" i="2"/>
  <c r="T231" i="2"/>
  <c r="R232" i="2"/>
  <c r="R231" i="2"/>
  <c r="P232" i="2"/>
  <c r="P231" i="2"/>
  <c r="BK232" i="2"/>
  <c r="BK231" i="2"/>
  <c r="J231" i="2" s="1"/>
  <c r="J60" i="2" s="1"/>
  <c r="J232" i="2"/>
  <c r="BF232" i="2" s="1"/>
  <c r="BI226" i="2"/>
  <c r="BH226" i="2"/>
  <c r="BG226" i="2"/>
  <c r="BE226" i="2"/>
  <c r="T226" i="2"/>
  <c r="R226" i="2"/>
  <c r="P226" i="2"/>
  <c r="BK226" i="2"/>
  <c r="J226" i="2"/>
  <c r="BF226" i="2"/>
  <c r="BI224" i="2"/>
  <c r="BH224" i="2"/>
  <c r="BG224" i="2"/>
  <c r="BE224" i="2"/>
  <c r="T224" i="2"/>
  <c r="R224" i="2"/>
  <c r="P224" i="2"/>
  <c r="BK224" i="2"/>
  <c r="J224" i="2"/>
  <c r="BF224" i="2"/>
  <c r="BI223" i="2"/>
  <c r="BH223" i="2"/>
  <c r="BG223" i="2"/>
  <c r="BE223" i="2"/>
  <c r="T223" i="2"/>
  <c r="R223" i="2"/>
  <c r="P223" i="2"/>
  <c r="BK223" i="2"/>
  <c r="J223" i="2"/>
  <c r="BF223" i="2"/>
  <c r="BI222" i="2"/>
  <c r="BH222" i="2"/>
  <c r="BG222" i="2"/>
  <c r="BE222" i="2"/>
  <c r="T222" i="2"/>
  <c r="R222" i="2"/>
  <c r="P222" i="2"/>
  <c r="BK222" i="2"/>
  <c r="J222" i="2"/>
  <c r="BF222" i="2"/>
  <c r="BI219" i="2"/>
  <c r="BH219" i="2"/>
  <c r="BG219" i="2"/>
  <c r="BE219" i="2"/>
  <c r="T219" i="2"/>
  <c r="R219" i="2"/>
  <c r="P219" i="2"/>
  <c r="BK219" i="2"/>
  <c r="J219" i="2"/>
  <c r="BF219" i="2"/>
  <c r="BI218" i="2"/>
  <c r="BH218" i="2"/>
  <c r="BG218" i="2"/>
  <c r="BE218" i="2"/>
  <c r="T218" i="2"/>
  <c r="R218" i="2"/>
  <c r="P218" i="2"/>
  <c r="BK218" i="2"/>
  <c r="J218" i="2"/>
  <c r="BF218" i="2"/>
  <c r="BI215" i="2"/>
  <c r="BH215" i="2"/>
  <c r="BG215" i="2"/>
  <c r="BE215" i="2"/>
  <c r="T215" i="2"/>
  <c r="R215" i="2"/>
  <c r="P215" i="2"/>
  <c r="BK215" i="2"/>
  <c r="J215" i="2"/>
  <c r="BF215" i="2"/>
  <c r="BI208" i="2"/>
  <c r="BH208" i="2"/>
  <c r="BG208" i="2"/>
  <c r="BE208" i="2"/>
  <c r="T208" i="2"/>
  <c r="R208" i="2"/>
  <c r="P208" i="2"/>
  <c r="BK208" i="2"/>
  <c r="J208" i="2"/>
  <c r="BF208" i="2"/>
  <c r="BI204" i="2"/>
  <c r="BH204" i="2"/>
  <c r="BG204" i="2"/>
  <c r="BE204" i="2"/>
  <c r="T204" i="2"/>
  <c r="R204" i="2"/>
  <c r="P204" i="2"/>
  <c r="BK204" i="2"/>
  <c r="J204" i="2"/>
  <c r="BF204" i="2"/>
  <c r="BI199" i="2"/>
  <c r="BH199" i="2"/>
  <c r="BG199" i="2"/>
  <c r="BE199" i="2"/>
  <c r="T199" i="2"/>
  <c r="R199" i="2"/>
  <c r="P199" i="2"/>
  <c r="BK199" i="2"/>
  <c r="J199" i="2"/>
  <c r="BF199" i="2"/>
  <c r="BI194" i="2"/>
  <c r="BH194" i="2"/>
  <c r="BG194" i="2"/>
  <c r="BE194" i="2"/>
  <c r="T194" i="2"/>
  <c r="R194" i="2"/>
  <c r="P194" i="2"/>
  <c r="BK194" i="2"/>
  <c r="J194" i="2"/>
  <c r="BF194" i="2"/>
  <c r="BI192" i="2"/>
  <c r="BH192" i="2"/>
  <c r="BG192" i="2"/>
  <c r="BE192" i="2"/>
  <c r="T192" i="2"/>
  <c r="R192" i="2"/>
  <c r="P192" i="2"/>
  <c r="BK192" i="2"/>
  <c r="J192" i="2"/>
  <c r="BF192" i="2"/>
  <c r="BI190" i="2"/>
  <c r="BH190" i="2"/>
  <c r="BG190" i="2"/>
  <c r="BE190" i="2"/>
  <c r="T190" i="2"/>
  <c r="R190" i="2"/>
  <c r="P190" i="2"/>
  <c r="BK190" i="2"/>
  <c r="J190" i="2"/>
  <c r="BF190" i="2"/>
  <c r="BI186" i="2"/>
  <c r="BH186" i="2"/>
  <c r="BG186" i="2"/>
  <c r="BE186" i="2"/>
  <c r="T186" i="2"/>
  <c r="R186" i="2"/>
  <c r="P186" i="2"/>
  <c r="BK186" i="2"/>
  <c r="J186" i="2"/>
  <c r="BF186" i="2"/>
  <c r="BI183" i="2"/>
  <c r="BH183" i="2"/>
  <c r="BG183" i="2"/>
  <c r="BE183" i="2"/>
  <c r="T183" i="2"/>
  <c r="R183" i="2"/>
  <c r="P183" i="2"/>
  <c r="BK183" i="2"/>
  <c r="J183" i="2"/>
  <c r="BF183" i="2"/>
  <c r="BI178" i="2"/>
  <c r="BH178" i="2"/>
  <c r="BG178" i="2"/>
  <c r="BE178" i="2"/>
  <c r="T178" i="2"/>
  <c r="R178" i="2"/>
  <c r="P178" i="2"/>
  <c r="BK178" i="2"/>
  <c r="J178" i="2"/>
  <c r="BF178" i="2"/>
  <c r="BI176" i="2"/>
  <c r="BH176" i="2"/>
  <c r="BG176" i="2"/>
  <c r="BE176" i="2"/>
  <c r="T176" i="2"/>
  <c r="R176" i="2"/>
  <c r="P176" i="2"/>
  <c r="BK176" i="2"/>
  <c r="J176" i="2"/>
  <c r="BF176" i="2"/>
  <c r="BI173" i="2"/>
  <c r="BH173" i="2"/>
  <c r="BG173" i="2"/>
  <c r="BE173" i="2"/>
  <c r="T173" i="2"/>
  <c r="R173" i="2"/>
  <c r="P173" i="2"/>
  <c r="BK173" i="2"/>
  <c r="J173" i="2"/>
  <c r="BF173" i="2"/>
  <c r="BI167" i="2"/>
  <c r="BH167" i="2"/>
  <c r="BG167" i="2"/>
  <c r="BE167" i="2"/>
  <c r="T167" i="2"/>
  <c r="R167" i="2"/>
  <c r="P167" i="2"/>
  <c r="BK167" i="2"/>
  <c r="J167" i="2"/>
  <c r="BF167" i="2"/>
  <c r="BI166" i="2"/>
  <c r="BH166" i="2"/>
  <c r="BG166" i="2"/>
  <c r="BE166" i="2"/>
  <c r="T166" i="2"/>
  <c r="R166" i="2"/>
  <c r="P166" i="2"/>
  <c r="BK166" i="2"/>
  <c r="J166" i="2"/>
  <c r="BF166" i="2"/>
  <c r="BI159" i="2"/>
  <c r="BH159" i="2"/>
  <c r="BG159" i="2"/>
  <c r="BE159" i="2"/>
  <c r="T159" i="2"/>
  <c r="R159" i="2"/>
  <c r="P159" i="2"/>
  <c r="BK159" i="2"/>
  <c r="J159" i="2"/>
  <c r="BF159" i="2"/>
  <c r="BI158" i="2"/>
  <c r="BH158" i="2"/>
  <c r="BG158" i="2"/>
  <c r="BE158" i="2"/>
  <c r="T158" i="2"/>
  <c r="R158" i="2"/>
  <c r="P158" i="2"/>
  <c r="BK158" i="2"/>
  <c r="J158" i="2"/>
  <c r="BF158" i="2"/>
  <c r="BI156" i="2"/>
  <c r="BH156" i="2"/>
  <c r="BG156" i="2"/>
  <c r="BE156" i="2"/>
  <c r="T156" i="2"/>
  <c r="R156" i="2"/>
  <c r="P156" i="2"/>
  <c r="BK156" i="2"/>
  <c r="J156" i="2"/>
  <c r="BF156" i="2"/>
  <c r="BI151" i="2"/>
  <c r="BH151" i="2"/>
  <c r="BG151" i="2"/>
  <c r="BE151" i="2"/>
  <c r="T151" i="2"/>
  <c r="R151" i="2"/>
  <c r="P151" i="2"/>
  <c r="BK151" i="2"/>
  <c r="J151" i="2"/>
  <c r="BF151" i="2"/>
  <c r="BI150" i="2"/>
  <c r="BH150" i="2"/>
  <c r="BG150" i="2"/>
  <c r="BE150" i="2"/>
  <c r="T150" i="2"/>
  <c r="R150" i="2"/>
  <c r="P150" i="2"/>
  <c r="BK150" i="2"/>
  <c r="J150" i="2"/>
  <c r="BF150" i="2"/>
  <c r="BI147" i="2"/>
  <c r="BH147" i="2"/>
  <c r="BG147" i="2"/>
  <c r="BE147" i="2"/>
  <c r="T147" i="2"/>
  <c r="R147" i="2"/>
  <c r="P147" i="2"/>
  <c r="BK147" i="2"/>
  <c r="J147" i="2"/>
  <c r="BF147" i="2"/>
  <c r="BI143" i="2"/>
  <c r="BH143" i="2"/>
  <c r="BG143" i="2"/>
  <c r="BE143" i="2"/>
  <c r="T143" i="2"/>
  <c r="R143" i="2"/>
  <c r="P143" i="2"/>
  <c r="BK143" i="2"/>
  <c r="J143" i="2"/>
  <c r="BF143" i="2"/>
  <c r="BI140" i="2"/>
  <c r="BH140" i="2"/>
  <c r="BG140" i="2"/>
  <c r="BE140" i="2"/>
  <c r="T140" i="2"/>
  <c r="R140" i="2"/>
  <c r="P140" i="2"/>
  <c r="BK140" i="2"/>
  <c r="J140" i="2"/>
  <c r="BF140" i="2"/>
  <c r="BI136" i="2"/>
  <c r="BH136" i="2"/>
  <c r="BG136" i="2"/>
  <c r="BE136" i="2"/>
  <c r="T136" i="2"/>
  <c r="T135" i="2"/>
  <c r="R136" i="2"/>
  <c r="R135" i="2"/>
  <c r="P136" i="2"/>
  <c r="P135" i="2"/>
  <c r="BK136" i="2"/>
  <c r="BK135" i="2"/>
  <c r="J135" i="2" s="1"/>
  <c r="J59" i="2" s="1"/>
  <c r="J136" i="2"/>
  <c r="BF136" i="2" s="1"/>
  <c r="BI133" i="2"/>
  <c r="BH133" i="2"/>
  <c r="BG133" i="2"/>
  <c r="BE133" i="2"/>
  <c r="T133" i="2"/>
  <c r="R133" i="2"/>
  <c r="P133" i="2"/>
  <c r="BK133" i="2"/>
  <c r="J133" i="2"/>
  <c r="BF133" i="2"/>
  <c r="BI131" i="2"/>
  <c r="BH131" i="2"/>
  <c r="BG131" i="2"/>
  <c r="BE131" i="2"/>
  <c r="T131" i="2"/>
  <c r="R131" i="2"/>
  <c r="P131" i="2"/>
  <c r="BK131" i="2"/>
  <c r="J131" i="2"/>
  <c r="BF131" i="2"/>
  <c r="BI126" i="2"/>
  <c r="BH126" i="2"/>
  <c r="BG126" i="2"/>
  <c r="BE126" i="2"/>
  <c r="T126" i="2"/>
  <c r="R126" i="2"/>
  <c r="P126" i="2"/>
  <c r="BK126" i="2"/>
  <c r="J126" i="2"/>
  <c r="BF126" i="2"/>
  <c r="BI125" i="2"/>
  <c r="BH125" i="2"/>
  <c r="BG125" i="2"/>
  <c r="BE125" i="2"/>
  <c r="T125" i="2"/>
  <c r="R125" i="2"/>
  <c r="P125" i="2"/>
  <c r="BK125" i="2"/>
  <c r="J125" i="2"/>
  <c r="BF125" i="2"/>
  <c r="BI123" i="2"/>
  <c r="BH123" i="2"/>
  <c r="BG123" i="2"/>
  <c r="BE123" i="2"/>
  <c r="T123" i="2"/>
  <c r="R123" i="2"/>
  <c r="P123" i="2"/>
  <c r="BK123" i="2"/>
  <c r="J123" i="2"/>
  <c r="BF123" i="2"/>
  <c r="BI119" i="2"/>
  <c r="BH119" i="2"/>
  <c r="BG119" i="2"/>
  <c r="BE119" i="2"/>
  <c r="T119" i="2"/>
  <c r="R119" i="2"/>
  <c r="P119" i="2"/>
  <c r="BK119" i="2"/>
  <c r="J119" i="2"/>
  <c r="BF119" i="2"/>
  <c r="BI117" i="2"/>
  <c r="BH117" i="2"/>
  <c r="BG117" i="2"/>
  <c r="BE117" i="2"/>
  <c r="T117" i="2"/>
  <c r="R117" i="2"/>
  <c r="P117" i="2"/>
  <c r="BK117" i="2"/>
  <c r="J117" i="2"/>
  <c r="BF117" i="2"/>
  <c r="BI115" i="2"/>
  <c r="BH115" i="2"/>
  <c r="BG115" i="2"/>
  <c r="BE115" i="2"/>
  <c r="T115" i="2"/>
  <c r="R115" i="2"/>
  <c r="P115" i="2"/>
  <c r="BK115" i="2"/>
  <c r="J115" i="2"/>
  <c r="BF115" i="2"/>
  <c r="BI113" i="2"/>
  <c r="BH113" i="2"/>
  <c r="BG113" i="2"/>
  <c r="BE113" i="2"/>
  <c r="T113" i="2"/>
  <c r="R113" i="2"/>
  <c r="P113" i="2"/>
  <c r="BK113" i="2"/>
  <c r="J113" i="2"/>
  <c r="BF113" i="2"/>
  <c r="BI111" i="2"/>
  <c r="BH111" i="2"/>
  <c r="BG111" i="2"/>
  <c r="BE111" i="2"/>
  <c r="T111" i="2"/>
  <c r="R111" i="2"/>
  <c r="P111" i="2"/>
  <c r="BK111" i="2"/>
  <c r="J111" i="2"/>
  <c r="BF111" i="2"/>
  <c r="BI106" i="2"/>
  <c r="BH106" i="2"/>
  <c r="BG106" i="2"/>
  <c r="BE106" i="2"/>
  <c r="T106" i="2"/>
  <c r="R106" i="2"/>
  <c r="P106" i="2"/>
  <c r="BK106" i="2"/>
  <c r="J106" i="2"/>
  <c r="BF106" i="2"/>
  <c r="BI101" i="2"/>
  <c r="F34" i="2"/>
  <c r="BD52" i="1" s="1"/>
  <c r="BD51" i="1" s="1"/>
  <c r="W30" i="1" s="1"/>
  <c r="BH101" i="2"/>
  <c r="F33" i="2" s="1"/>
  <c r="BC52" i="1" s="1"/>
  <c r="BC51" i="1" s="1"/>
  <c r="BG101" i="2"/>
  <c r="F32" i="2" s="1"/>
  <c r="BB52" i="1" s="1"/>
  <c r="BB51" i="1" s="1"/>
  <c r="BE101" i="2"/>
  <c r="F30" i="2" s="1"/>
  <c r="AZ52" i="1" s="1"/>
  <c r="AZ51" i="1" s="1"/>
  <c r="T101" i="2"/>
  <c r="T100" i="2"/>
  <c r="T99" i="2" s="1"/>
  <c r="T98" i="2" s="1"/>
  <c r="R101" i="2"/>
  <c r="R100" i="2"/>
  <c r="R99" i="2" s="1"/>
  <c r="P101" i="2"/>
  <c r="P100" i="2"/>
  <c r="P99" i="2" s="1"/>
  <c r="P98" i="2" s="1"/>
  <c r="AU52" i="1" s="1"/>
  <c r="AU51" i="1" s="1"/>
  <c r="BK101" i="2"/>
  <c r="BK100" i="2" s="1"/>
  <c r="J101" i="2"/>
  <c r="BF101" i="2" s="1"/>
  <c r="J94" i="2"/>
  <c r="F94" i="2"/>
  <c r="F92" i="2"/>
  <c r="E90" i="2"/>
  <c r="J51" i="2"/>
  <c r="F51" i="2"/>
  <c r="F49" i="2"/>
  <c r="E47" i="2"/>
  <c r="J18" i="2"/>
  <c r="E18" i="2"/>
  <c r="F95" i="2" s="1"/>
  <c r="J17" i="2"/>
  <c r="J12" i="2"/>
  <c r="J92" i="2" s="1"/>
  <c r="E7" i="2"/>
  <c r="E45" i="2" s="1"/>
  <c r="E88" i="2"/>
  <c r="AS51" i="1"/>
  <c r="L47" i="1"/>
  <c r="AM46" i="1"/>
  <c r="L46" i="1"/>
  <c r="AM44" i="1"/>
  <c r="L44" i="1"/>
  <c r="L42" i="1"/>
  <c r="L41" i="1"/>
  <c r="BK427" i="2" l="1"/>
  <c r="J427" i="2" s="1"/>
  <c r="J78" i="2" s="1"/>
  <c r="F31" i="2"/>
  <c r="BA52" i="1" s="1"/>
  <c r="BA51" i="1" s="1"/>
  <c r="J31" i="2"/>
  <c r="AW52" i="1" s="1"/>
  <c r="J100" i="2"/>
  <c r="J58" i="2" s="1"/>
  <c r="BK99" i="2"/>
  <c r="AX51" i="1"/>
  <c r="W28" i="1"/>
  <c r="BK292" i="2"/>
  <c r="J292" i="2" s="1"/>
  <c r="J66" i="2" s="1"/>
  <c r="J293" i="2"/>
  <c r="J67" i="2" s="1"/>
  <c r="W29" i="1"/>
  <c r="AY51" i="1"/>
  <c r="AV51" i="1"/>
  <c r="W26" i="1"/>
  <c r="BK421" i="2"/>
  <c r="J421" i="2" s="1"/>
  <c r="J75" i="2" s="1"/>
  <c r="R421" i="2"/>
  <c r="R98" i="2" s="1"/>
  <c r="J30" i="2"/>
  <c r="AV52" i="1" s="1"/>
  <c r="J49" i="2"/>
  <c r="F52" i="2"/>
  <c r="AT52" i="1" l="1"/>
  <c r="AK26" i="1"/>
  <c r="BK98" i="2"/>
  <c r="J98" i="2" s="1"/>
  <c r="J99" i="2"/>
  <c r="J57" i="2" s="1"/>
  <c r="W27" i="1"/>
  <c r="AW51" i="1"/>
  <c r="AK27" i="1" s="1"/>
  <c r="J56" i="2" l="1"/>
  <c r="J27" i="2"/>
  <c r="AT51" i="1"/>
  <c r="AG52" i="1" l="1"/>
  <c r="J36" i="2"/>
  <c r="AG51" i="1" l="1"/>
  <c r="AN52" i="1"/>
  <c r="AN51" i="1" l="1"/>
  <c r="AK23" i="1"/>
  <c r="AK32" i="1" s="1"/>
</calcChain>
</file>

<file path=xl/sharedStrings.xml><?xml version="1.0" encoding="utf-8"?>
<sst xmlns="http://schemas.openxmlformats.org/spreadsheetml/2006/main" count="4082" uniqueCount="940">
  <si>
    <t>Export VZ</t>
  </si>
  <si>
    <t>List obsahuje:</t>
  </si>
  <si>
    <t>1) Rekapitulace stavby</t>
  </si>
  <si>
    <t>2) Rekapitulace objektů stavby a soupisů prací</t>
  </si>
  <si>
    <t>3.0</t>
  </si>
  <si>
    <t>ZAMOK</t>
  </si>
  <si>
    <t>False</t>
  </si>
  <si>
    <t>{dd65ec82-7a26-4afb-be08-e9b6d27be863}</t>
  </si>
  <si>
    <t>0,01</t>
  </si>
  <si>
    <t>21</t>
  </si>
  <si>
    <t>1</t>
  </si>
  <si>
    <t>15</t>
  </si>
  <si>
    <t>REKAPITULACE STAVBY</t>
  </si>
  <si>
    <t>v ---  níže se nacházejí doplnkové a pomocné údaje k sestavám  --- v</t>
  </si>
  <si>
    <t>Návod na vyplnění</t>
  </si>
  <si>
    <t>0,001</t>
  </si>
  <si>
    <t>Kód:</t>
  </si>
  <si>
    <t>2015-05-04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</si>
  <si>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</si>
  <si>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</si>
  <si>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Dačice</t>
  </si>
  <si>
    <t>0,1</t>
  </si>
  <si>
    <t>KSO:</t>
  </si>
  <si>
    <t/>
  </si>
  <si>
    <t>CC-CZ:</t>
  </si>
  <si>
    <t>Místo:</t>
  </si>
  <si>
    <t>Dačice</t>
  </si>
  <si>
    <t>Datum:</t>
  </si>
  <si>
    <t>16. 11. 2017</t>
  </si>
  <si>
    <t>10</t>
  </si>
  <si>
    <t>100</t>
  </si>
  <si>
    <t>Zadavatel:</t>
  </si>
  <si>
    <t>IČ:</t>
  </si>
  <si>
    <t>Město Dačice, Krajířova 27, Dačice</t>
  </si>
  <si>
    <t>DIČ:</t>
  </si>
  <si>
    <t>Uchazeč:</t>
  </si>
  <si>
    <t>Vyplň údaj</t>
  </si>
  <si>
    <t>Projektant:</t>
  </si>
  <si>
    <t>75763509</t>
  </si>
  <si>
    <t>Ing.Michal Rod</t>
  </si>
  <si>
    <t>CZ6901044348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</si>
  <si>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</si>
  <si>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</si>
  <si>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</si>
  <si>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</si>
  <si>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</si>
  <si>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</si>
  <si>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</si>
  <si>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</si>
  <si>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</si>
  <si>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</si>
  <si>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</si>
  <si>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</si>
  <si>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</si>
  <si>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</si>
  <si>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</si>
  <si>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</si>
  <si>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</si>
  <si>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</si>
  <si>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</si>
  <si>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</si>
  <si>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</si>
  <si>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</si>
  <si>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</si>
  <si>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</si>
  <si>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</si>
  <si>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</si>
  <si>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</si>
  <si>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</si>
  <si>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</si>
  <si>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</si>
  <si>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</si>
  <si>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</si>
  <si>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</si>
  <si>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</si>
  <si>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</si>
  <si>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</si>
  <si>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</si>
  <si>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</si>
  <si>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</si>
  <si>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</si>
  <si>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</si>
  <si>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</si>
  <si>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04</t>
  </si>
  <si>
    <t>Bytový dům Boženy Němcové 209, Dačice - zateplení domu</t>
  </si>
  <si>
    <t>STA</t>
  </si>
  <si>
    <t>{6dcb42a4-653c-48be-9877-fd6aa3c0674d}</t>
  </si>
  <si>
    <t>1) Krycí list soupisu</t>
  </si>
  <si>
    <t>2) Rekapitulace</t>
  </si>
  <si>
    <t>3) Soupis prací</t>
  </si>
  <si>
    <t>Zpět na list:</t>
  </si>
  <si>
    <t>Rekapitulace stavby</t>
  </si>
  <si>
    <t>KRYCÍ LIST SOUPISU</t>
  </si>
  <si>
    <t>Objekt:</t>
  </si>
  <si>
    <t>04 - Bytový dům Boženy Němcové 209, Dačice - zateplení domu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</si>
  <si>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</si>
  <si>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</si>
  <si>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</si>
  <si>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</si>
  <si>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</si>
  <si>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</si>
  <si>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</si>
  <si>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</si>
  <si>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</si>
  <si>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</si>
  <si>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</si>
  <si>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</si>
  <si>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</si>
  <si>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</si>
  <si>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</si>
  <si>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</si>
  <si>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</si>
  <si>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743 - Elektromontáže - hrubá montáž</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</si>
  <si>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</si>
  <si>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</si>
  <si>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</si>
  <si>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</si>
  <si>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</si>
  <si>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</si>
  <si>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</si>
  <si>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</si>
  <si>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</si>
  <si>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</si>
  <si>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</si>
  <si>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</si>
  <si>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</si>
  <si>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</si>
  <si>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</si>
  <si>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</si>
  <si>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</si>
  <si>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</si>
  <si>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</si>
  <si>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</si>
  <si>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</si>
  <si>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</si>
  <si>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</si>
  <si>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</si>
  <si>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</si>
  <si>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</si>
  <si>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</si>
  <si>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</si>
  <si>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113107131</t>
  </si>
  <si>
    <t>Odstranění podkladů nebo krytů s přemístěním hmot na skládku na vzdálenost do 3 m nebo s naložením na dopravní prostředek v ploše jednotlivě do 50 m2 z betonu prostého, o tl. vrstvy přes 100 do 150 mm</t>
  </si>
  <si>
    <t>m2</t>
  </si>
  <si>
    <t>CS ÚRS 2017 02</t>
  </si>
  <si>
    <t>4</t>
  </si>
  <si>
    <t>2</t>
  </si>
  <si>
    <t>450275662</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</si>
  <si>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</si>
  <si>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</si>
  <si>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</si>
  <si>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"odstranění okapového chodníku</t>
  </si>
  <si>
    <t>0,60*(14,05+6,80)</t>
  </si>
  <si>
    <t>Součet</t>
  </si>
  <si>
    <t>132212101</t>
  </si>
  <si>
    <t>Hloubení zapažených i nezapažených rýh šířky do 600 mm ručním nebo pneumatickým nářadím s urovnáním dna do předepsaného profilu a spádu v horninách tř. 3 soudržných</t>
  </si>
  <si>
    <t>m3</t>
  </si>
  <si>
    <t>-1446640345</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</si>
  <si>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</si>
  <si>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"pro tepelnou izolaci</t>
  </si>
  <si>
    <t>0,60*0,40*14,05+0,60*(0,40+0,70)/2*6,80</t>
  </si>
  <si>
    <t>3</t>
  </si>
  <si>
    <t>132212109</t>
  </si>
  <si>
    <t>Hloubení zapažených i nezapažených rýh šířky do 600 mm ručním nebo pneumatickým nářadím s urovnáním dna do předepsaného profilu a spádu v horninách tř. 3 Příplatek k cenám za lepivost horniny tř. 3</t>
  </si>
  <si>
    <t>689104417</t>
  </si>
  <si>
    <t>162601102</t>
  </si>
  <si>
    <t>Vodorovné přemístění výkopku nebo sypaniny po suchu na obvyklém dopravním prostředku, bez naložení výkopku, avšak se složením bez rozhrnutí z horniny tř. 1 až 4 na vzdálenost přes 4 000 do 5 000 m</t>
  </si>
  <si>
    <t>-1180084443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</si>
  <si>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</si>
  <si>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5</t>
  </si>
  <si>
    <t>167101101</t>
  </si>
  <si>
    <t>Nakládání, skládání a překládání neulehlého výkopku nebo sypaniny nakládání, množství do 100 m3, z hornin tř. 1 až 4</t>
  </si>
  <si>
    <t>-857250793</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</si>
  <si>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</si>
  <si>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6</t>
  </si>
  <si>
    <t>171201201</t>
  </si>
  <si>
    <t>Uložení sypaniny na skládky</t>
  </si>
  <si>
    <t>-1686921623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</si>
  <si>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</si>
  <si>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7</t>
  </si>
  <si>
    <t>171201211</t>
  </si>
  <si>
    <t>Uložení sypaniny poplatek za uložení sypaniny na skládce (skládkovné)</t>
  </si>
  <si>
    <t>t</t>
  </si>
  <si>
    <t>-354205395</t>
  </si>
  <si>
    <t>5,616*1,7</t>
  </si>
  <si>
    <t>8</t>
  </si>
  <si>
    <t>174101101</t>
  </si>
  <si>
    <t>Zásyp sypaninou z jakékoliv horniny s uložením výkopku ve vrstvách se zhutněním jam, šachet, rýh nebo kolem objektů v těchto vykopávkách</t>
  </si>
  <si>
    <t>1178823894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</si>
  <si>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</si>
  <si>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9</t>
  </si>
  <si>
    <t>M</t>
  </si>
  <si>
    <t>583336740</t>
  </si>
  <si>
    <t>kamenivo těžené hrubé frakce 16-32</t>
  </si>
  <si>
    <t>-200988832</t>
  </si>
  <si>
    <t>181111111</t>
  </si>
  <si>
    <t>Plošná úprava terénu v zemině tř. 1 až 4 s urovnáním povrchu bez doplnění ornice souvislé plochy do 500 m2 při nerovnostech terénu přes 50 do 100 mm v rovině nebo na svahu do 1:5</t>
  </si>
  <si>
    <t>-1342918120</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</si>
  <si>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</si>
  <si>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"po provedení hromosvodu</t>
  </si>
  <si>
    <t>5,25</t>
  </si>
  <si>
    <t>11</t>
  </si>
  <si>
    <t>181411131</t>
  </si>
  <si>
    <t>Založení trávníku na půdě předem připravené plochy do 1000 m2 výsevem včetně utažení parkového v rovině nebo na svahu do 1:5</t>
  </si>
  <si>
    <t>1918612428</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</si>
  <si>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</si>
  <si>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12</t>
  </si>
  <si>
    <t>005724100</t>
  </si>
  <si>
    <t>osivo směs travní parková</t>
  </si>
  <si>
    <t>kg</t>
  </si>
  <si>
    <t>-1215311595</t>
  </si>
  <si>
    <t>5,25*0,015 'Přepočtené koeficientem množství</t>
  </si>
  <si>
    <t>Úpravy povrchů, podlahy a osazování výplní</t>
  </si>
  <si>
    <t>13</t>
  </si>
  <si>
    <t>612211021</t>
  </si>
  <si>
    <t>Montáž kontaktního zateplení z polystyrenových desek nebo z kombinovaných desek na vnitřní stěny, tloušťky desek přes 80 do 120 mm</t>
  </si>
  <si>
    <t>1819984665</t>
  </si>
  <si>
    <t>"nadezdívka pod pozednicí:</t>
  </si>
  <si>
    <t>0,35*2*(21,51+9,53)</t>
  </si>
  <si>
    <t>14</t>
  </si>
  <si>
    <t>283759500</t>
  </si>
  <si>
    <t>deska fasádní polystyrénová EPS 100 F 1000 x 500 x 100 mm</t>
  </si>
  <si>
    <t>1902164230</t>
  </si>
  <si>
    <t>P</t>
  </si>
  <si>
    <t>Poznámka k položce:
lambda=0,036 [W / m K]</t>
  </si>
  <si>
    <t>21,728*1,02 'Přepočtené koeficientem množství</t>
  </si>
  <si>
    <t>612211031</t>
  </si>
  <si>
    <t>Montáž kontaktního zateplení z polystyrenových desek nebo z kombinovaných desek na vnější stěny, tloušťky desek přes 120 do 160 mm</t>
  </si>
  <si>
    <t>1889611244</t>
  </si>
  <si>
    <t>"zateplení stěn vstupu na půdu</t>
  </si>
  <si>
    <t>2,75*(3,30+2*2,30)+2*(2,75+0,60)/2*2,70-0,70*1,97</t>
  </si>
  <si>
    <t>16</t>
  </si>
  <si>
    <t>283759850</t>
  </si>
  <si>
    <t>deska fasádní polystyrénová EPS 100 F 1000 x 500 x 160 mm</t>
  </si>
  <si>
    <t>1090315891</t>
  </si>
  <si>
    <t>29,391*1,02 'Přepočtené koeficientem množství</t>
  </si>
  <si>
    <t>17</t>
  </si>
  <si>
    <t>612311131</t>
  </si>
  <si>
    <t>Potažení vnitřních ploch štukem tloušťky do 3 mm svislých konstrukcí stěn</t>
  </si>
  <si>
    <t>752778032</t>
  </si>
  <si>
    <t>18</t>
  </si>
  <si>
    <t>621221121</t>
  </si>
  <si>
    <t>Montáž kontaktního zateplení z desek z minerální vlny s kolmou orientací vláken na vnější podhledy, tloušťky desek přes 80 do 120 mm</t>
  </si>
  <si>
    <t>1547890617</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</si>
  <si>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</si>
  <si>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"zateplení stropu suterénu</t>
  </si>
  <si>
    <t>14,73+1,62+20,89+2,76+2,54+3,30+2,85+2,54+2,75+4,32+3,21+3,47+3,03+10,08+2,92+3,58+6,12+3,82+3,97+6,24+8,97</t>
  </si>
  <si>
    <t>19</t>
  </si>
  <si>
    <t>631515150</t>
  </si>
  <si>
    <t>deska izolační minerální kontaktních fasád kolmé vlákno λ-0.041 tl. 120 mm</t>
  </si>
  <si>
    <t>-627912797</t>
  </si>
  <si>
    <t>113,71*1,02 'Přepočtené koeficientem množství</t>
  </si>
  <si>
    <t>20</t>
  </si>
  <si>
    <t>611311131</t>
  </si>
  <si>
    <t>Potažení vnitřních ploch štukem tloušťky do 3 mm vodorovných konstrukcí stropů rovných</t>
  </si>
  <si>
    <t>-1715865722</t>
  </si>
  <si>
    <t>622142001</t>
  </si>
  <si>
    <t>Potažení vnějších ploch pletivem v ploše nebo pruzích, na plném podkladu sklovláknitým vtlačením do tmelu stěn</t>
  </si>
  <si>
    <t>-1461219114</t>
  </si>
  <si>
    <t xml:space="preserve">Poznámka k souboru cen:_x000D_
1. V cenách -2001 jsou započteny i náklady na tmel. </t>
  </si>
  <si>
    <t>"potažení soklu</t>
  </si>
  <si>
    <t>1,80*7,81+1,33*2,90+(1,33+0,96)/2*21,83+(0,96+1,80)/2*9,85</t>
  </si>
  <si>
    <t>-0,57*0,54*12+0,25*(0,57+2*0,54)*12-1,305*0,545*2+0,25*(1,305+2*0,545)*2</t>
  </si>
  <si>
    <t>-1,17*1,40+0,25*2*1,17</t>
  </si>
  <si>
    <t>22</t>
  </si>
  <si>
    <t>622511101</t>
  </si>
  <si>
    <t>Omítka tenkovrstvá akrylátová vnějších ploch probarvená, včetně penetrace podkladu mozaiková jemnozrnná stěn</t>
  </si>
  <si>
    <t>1758264471</t>
  </si>
  <si>
    <t>23</t>
  </si>
  <si>
    <t>622211031</t>
  </si>
  <si>
    <t>841646990</t>
  </si>
  <si>
    <t>6,56*2*(9,85+21,83)+2,16*(14,02+6,79)</t>
  </si>
  <si>
    <t>-2,07*1,32*2-1,27*1,32*1-1,305*1,32*1-2,07*1,48*12-1,27*1,48*6-1,305*1,48*6-1,30*1,32*1-1,30*0,60*1</t>
  </si>
  <si>
    <t>-1,15*1,40</t>
  </si>
  <si>
    <t>24</t>
  </si>
  <si>
    <t>-1809378076</t>
  </si>
  <si>
    <t>Poznámka k položce:
lambda=0,039 [W / m K]</t>
  </si>
  <si>
    <t>387,992*1,02 'Přepočtené koeficientem množství</t>
  </si>
  <si>
    <t>25</t>
  </si>
  <si>
    <t>622251101</t>
  </si>
  <si>
    <t>Montáž kontaktního zateplení Příplatek k cenám za zápustnou montáž kotev s použitím tepelněizolačních zátek na vnější stěny z polystyrenu</t>
  </si>
  <si>
    <t>1544836847</t>
  </si>
  <si>
    <t>26</t>
  </si>
  <si>
    <t>622212051</t>
  </si>
  <si>
    <t>Montáž kontaktního zateplení vnějšího ostění, nadpraží nebo parapetu z polystyrenových desek hloubky špalet přes 200 do 400 mm, tloušťky desek do 40 mm</t>
  </si>
  <si>
    <t>m</t>
  </si>
  <si>
    <t>-735820083</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</si>
  <si>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</si>
  <si>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2*(2,07+2*1,32)+1*(1,27+2*1,32)+1*(1,305+2*1,32)+12*(2,07+2*1,48)+6*(1,27+2*1,48)+6*(1,305+2*1,48)+1*(1,30+2*1,32)+1*(1,30+2*0,60)</t>
  </si>
  <si>
    <t>4*2*0,14+4*0,60</t>
  </si>
  <si>
    <t>27</t>
  </si>
  <si>
    <t>283759320</t>
  </si>
  <si>
    <t>deska fasádní polystyrénová EPS 70 F 1000 x 500 x 40 mm</t>
  </si>
  <si>
    <t>-1376809258</t>
  </si>
  <si>
    <t>138,565*0,45 'Přepočtené koeficientem množství</t>
  </si>
  <si>
    <t>28</t>
  </si>
  <si>
    <t>622252001</t>
  </si>
  <si>
    <t>Montáž lišt kontaktního zateplení zakládacích soklových připevněných hmoždinkami</t>
  </si>
  <si>
    <t>283689327</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</si>
  <si>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</si>
  <si>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2*(21,50+9,53)-1,40</t>
  </si>
  <si>
    <t>29</t>
  </si>
  <si>
    <t>590516530</t>
  </si>
  <si>
    <t>lišta soklová Al s okapničkou, zakládací U 16 cm, 0,95/200 cm</t>
  </si>
  <si>
    <t>-2129135377</t>
  </si>
  <si>
    <t>60,66*1,05 'Přepočtené koeficientem množství</t>
  </si>
  <si>
    <t>30</t>
  </si>
  <si>
    <t>622252002</t>
  </si>
  <si>
    <t>Montáž lišt kontaktního zateplení ostatních stěnových, dilatačních apod. lepených do tmelu</t>
  </si>
  <si>
    <t>-1192949161</t>
  </si>
  <si>
    <t>31</t>
  </si>
  <si>
    <t>590514760</t>
  </si>
  <si>
    <t>profil okenní začišťovací se sklovláknitou armovací tkaninou 9 mm/2,4 m</t>
  </si>
  <si>
    <t>1823112736</t>
  </si>
  <si>
    <t>Poznámka k položce:
délka 2,4 m, přesah tkaniny 100 mm</t>
  </si>
  <si>
    <t>16*(1,305+1,16*2)+2*(1,33+1,17*2)+12*(2,05+2*1,30)+2*(1,28*1,30*2)+2*(1,28+2,20*2)+2*(1,42+2*1,07)+4*2*0,14+4*0,60</t>
  </si>
  <si>
    <t>149,796*1,05 'Přepočtené koeficientem množství</t>
  </si>
  <si>
    <t>32</t>
  </si>
  <si>
    <t>590514820</t>
  </si>
  <si>
    <t>lišta rohová Al ,10/15 cm s tkaninou bal. 2,5 m</t>
  </si>
  <si>
    <t>315053894</t>
  </si>
  <si>
    <t>"kolem oken" 16*(1,305+1,16*2)+2*(1,33+1,17*2)+12*(2,05+2*1,30)+2*(1,28*1,30*2)+2*(1,28+2,20*2)+2*(1,42+2*1,07)+4*2*0,14+4*0,60</t>
  </si>
  <si>
    <t>"rohy objektu" 4*6,20+3*2,55</t>
  </si>
  <si>
    <t>182,246*1,05 'Přepočtené koeficientem množství</t>
  </si>
  <si>
    <t>33</t>
  </si>
  <si>
    <t>590515120</t>
  </si>
  <si>
    <t>profil parapetní se sklovláknitou armovací tkaninou PVC 2 m</t>
  </si>
  <si>
    <t>-553901518</t>
  </si>
  <si>
    <t>2*2,07+1*1,27+1*1,305+12*2,07+6*1,27+6*1,305+1,30+1,30</t>
  </si>
  <si>
    <t>49,605*1,05 'Přepočtené koeficientem množství</t>
  </si>
  <si>
    <t>34</t>
  </si>
  <si>
    <t>621142001</t>
  </si>
  <si>
    <t>Potažení vnějších ploch pletivem v ploše nebo pruzích, na plném podkladu sklovláknitým vtlačením do tmelu podhledů</t>
  </si>
  <si>
    <t>-1721224350</t>
  </si>
  <si>
    <t>"stříška nad vchodem</t>
  </si>
  <si>
    <t>0,15*(2*1,00+2,60)+1,00*2,60</t>
  </si>
  <si>
    <t>"římsy</t>
  </si>
  <si>
    <t>(0,52+0,15)*2*(22,55+10,57)</t>
  </si>
  <si>
    <t>35</t>
  </si>
  <si>
    <t>622531011</t>
  </si>
  <si>
    <t>Omítka tenkovrstvá silikonová vnějších ploch probarvená, včetně penetrace podkladu zrnitá, tloušťky 1,5 mm stěn</t>
  </si>
  <si>
    <t>-610182457</t>
  </si>
  <si>
    <t>387,992+138,566*0,40+47,671</t>
  </si>
  <si>
    <t>36</t>
  </si>
  <si>
    <t>6225310pc</t>
  </si>
  <si>
    <t>Omítka tenkovrstvá silikonová vnějších ploch probarvená, včetně penetrace podkladu zrnitá, tloušťky 1,5 mm stěn - příplatek za sytý odstín</t>
  </si>
  <si>
    <t>-1037190674</t>
  </si>
  <si>
    <t>37</t>
  </si>
  <si>
    <t>629995101</t>
  </si>
  <si>
    <t>Očištění vnějších ploch tlakovou vodou omytím</t>
  </si>
  <si>
    <t>1888193358</t>
  </si>
  <si>
    <t>491,089+56,481</t>
  </si>
  <si>
    <t>38</t>
  </si>
  <si>
    <t>622325301</t>
  </si>
  <si>
    <t>Oprava vápenné omítky vnějších ploch stupně členitosti 2 štukové, v rozsahu opravované plochy do 10%</t>
  </si>
  <si>
    <t>109579963</t>
  </si>
  <si>
    <t>39</t>
  </si>
  <si>
    <t>622131121</t>
  </si>
  <si>
    <t>Podkladní a spojovací vrstva vnějších omítaných ploch penetrace akrylát-silikonová nanášená ručně stěn</t>
  </si>
  <si>
    <t>-1871686158</t>
  </si>
  <si>
    <t>40</t>
  </si>
  <si>
    <t>622135011</t>
  </si>
  <si>
    <t>Vyrovnání nerovností podkladu vnějších omítaných ploch tmelem, tloušťky do 2 mm stěn</t>
  </si>
  <si>
    <t>-766738425</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</si>
  <si>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</si>
  <si>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41</t>
  </si>
  <si>
    <t>629991011</t>
  </si>
  <si>
    <t>Zakrytí vnějších ploch před znečištěním včetně pozdějšího odkrytí výplní otvorů a svislých ploch fólií přilepenou lepící páskou</t>
  </si>
  <si>
    <t>-1544423901</t>
  </si>
  <si>
    <t xml:space="preserve">Poznámka k souboru cen:_x000D_
1. V ceně -1012 nejsou započteny náklady na dodávku a montáž začišťovací lišty; tyto se oceňují cenou 622 14-3004 této části katalogu a materiálem ve specifikaci. </t>
  </si>
  <si>
    <t>0,57*0,54*12+1,305*0,545*2</t>
  </si>
  <si>
    <t>2,07*1,32*2+1,27*1,32*1+1,305*1,32*1+2,07*1,48*12+1,27*1,48*6+1,305*1,48*6+1,30*1,32*1+1,30*0,60*1</t>
  </si>
  <si>
    <t>64</t>
  </si>
  <si>
    <t>Osazování výplní otvorů</t>
  </si>
  <si>
    <t>42</t>
  </si>
  <si>
    <t>64-pc2</t>
  </si>
  <si>
    <t>Dodávka a montáž ocelových protipožárních dveří zateplených 700/1970mm, U=1,4 W/m2K včt.nové zárubně, nátěru. zapravení omítek, demontáže stávajících dveří a zárubně</t>
  </si>
  <si>
    <t>kus</t>
  </si>
  <si>
    <t>-680559869</t>
  </si>
  <si>
    <t>Ostatní konstrukce a práce, bourání</t>
  </si>
  <si>
    <t>43</t>
  </si>
  <si>
    <t>9-1</t>
  </si>
  <si>
    <t>Demontáž a zpětná montáž satelitní antény</t>
  </si>
  <si>
    <t>749260803</t>
  </si>
  <si>
    <t>44</t>
  </si>
  <si>
    <t>9-2</t>
  </si>
  <si>
    <t>Prodloužení odvětrání pr.150mm o cca 200mm a ukončení pastovou mřížkou</t>
  </si>
  <si>
    <t>-557308328</t>
  </si>
  <si>
    <t>45</t>
  </si>
  <si>
    <t>9-4</t>
  </si>
  <si>
    <t>Demontáž a zpětná montáž čísla popisné</t>
  </si>
  <si>
    <t>71636577</t>
  </si>
  <si>
    <t>46</t>
  </si>
  <si>
    <t>952902121</t>
  </si>
  <si>
    <t>Čištění budov při provádění oprav a udržovacích prací podlah drsných nebo chodníků zametením</t>
  </si>
  <si>
    <t>1397860033</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</si>
  <si>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</si>
  <si>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"zametení půdy</t>
  </si>
  <si>
    <t>177,32</t>
  </si>
  <si>
    <t>47</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</si>
  <si>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</si>
  <si>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</si>
  <si>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-886231421</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</si>
  <si>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</si>
  <si>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24,50*9,50</t>
  </si>
  <si>
    <t>48</t>
  </si>
  <si>
    <t>976075211</t>
  </si>
  <si>
    <t>Vybourání kovových madel, zábradlí, dvířek, zděří, kotevních želez ocelových kotevních želez, hmotnosti do 20 kg</t>
  </si>
  <si>
    <t>472189554</t>
  </si>
  <si>
    <t>"demontáž ocelové konzoly</t>
  </si>
  <si>
    <t>0,02</t>
  </si>
  <si>
    <t>94</t>
  </si>
  <si>
    <t>Lešení a stavební výtahy</t>
  </si>
  <si>
    <t>49</t>
  </si>
  <si>
    <t>941221111</t>
  </si>
  <si>
    <t>Montáž lešení řadového rámového těžkého pracovního s podlahami s provozním zatížením tř. 4 do 300 kg/m2 šířky tř. SW09 přes 0,9 do 1,2 m, výšky do 10 m</t>
  </si>
  <si>
    <t>246083503</t>
  </si>
  <si>
    <t xml:space="preserve">Poznámka k souboru cen:_x000D_
1. V ceně jsou započteny i náklady na kotvení lešení. 2. Montáž lešení řadového rámového těžkého výšky přes 40 m se oceňuje individuálně. 3. Šířkou se rozumí půdorysná vzdálenost, měřená od vnitřního líce sloupků zábradlí k protilehlému volnému okraji podlahy nebo mezi vnitřními líci. </t>
  </si>
  <si>
    <t>24,50*(8,35+8,30)/2+9,53*(8,30+7,90)/2+24,50*(7,90+7,60)/2+9,53*(7,52+8,35)/2</t>
  </si>
  <si>
    <t>50</t>
  </si>
  <si>
    <t>941221211</t>
  </si>
  <si>
    <t>Montáž lešení řadového rámového těžkého pracovního s podlahami s provozním zatížením tř. 4 do 300 kg/m2 Příplatek za první a každý další den použití lešení k ceně -1111 nebo -1112</t>
  </si>
  <si>
    <t>847214621</t>
  </si>
  <si>
    <t>546,651*60</t>
  </si>
  <si>
    <t>51</t>
  </si>
  <si>
    <t>941221811</t>
  </si>
  <si>
    <t>Demontáž lešení řadového rámového těžkého pracovního s provozním zatížením tř. 4 do 300 kg/m2 šířky tř. SW09 přes 0,9 do 1,2 m, výšky do 10 m</t>
  </si>
  <si>
    <t>1099438912</t>
  </si>
  <si>
    <t xml:space="preserve">Poznámka k souboru cen:_x000D_
1. Demontáž lešení řadového rámového těžkého výšky přes 40 m se oceňuje individuálně. </t>
  </si>
  <si>
    <t>52</t>
  </si>
  <si>
    <t>949101111</t>
  </si>
  <si>
    <t>Lešení pomocné pracovní pro objekty pozemních staveb pro zatížení do 150 kg/m2, o výšce lešeňové podlahy do 1,9 m</t>
  </si>
  <si>
    <t>1800030668</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</si>
  <si>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</si>
  <si>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zateplení stropu suterénu</t>
  </si>
  <si>
    <t>113,71</t>
  </si>
  <si>
    <t>53</t>
  </si>
  <si>
    <t>944511111</t>
  </si>
  <si>
    <t>Montáž ochranné sítě zavěšené na konstrukci lešení z textilie z umělých vláken</t>
  </si>
  <si>
    <t>-1948284125</t>
  </si>
  <si>
    <t xml:space="preserve">Poznámka k souboru cen:_x000D_
1. V cenách nejsou započteny náklady na lešení potřebné pro zavěšení sítí; toto lešení se oceňuje příslušnými cenami lešení. </t>
  </si>
  <si>
    <t>54</t>
  </si>
  <si>
    <t>944511211</t>
  </si>
  <si>
    <t>Montáž ochranné sítě Příplatek za první a každý další den použití sítě k ceně -1111</t>
  </si>
  <si>
    <t>2126483770</t>
  </si>
  <si>
    <t>55</t>
  </si>
  <si>
    <t>944511811</t>
  </si>
  <si>
    <t>Demontáž ochranné sítě zavěšené na konstrukci lešení z textilie z umělých vláken</t>
  </si>
  <si>
    <t>-1905397114</t>
  </si>
  <si>
    <t>96</t>
  </si>
  <si>
    <t>Bourání konstrukcí</t>
  </si>
  <si>
    <t>56</t>
  </si>
  <si>
    <t>967031732</t>
  </si>
  <si>
    <t>Přisekání (špicování) plošné nebo rovných ostění zdiva z cihel pálených plošné, na maltu vápennou nebo vápenocementovou, tl. na maltu vápennou nebo vápenocementovou, tl. do 100 mm</t>
  </si>
  <si>
    <t>1563716658</t>
  </si>
  <si>
    <t>"přisekání ostění pro montáž jeho zateplení</t>
  </si>
  <si>
    <t>(2*(2,07+2*1,32)+1*(1,27+2*1,32)+1*(1,305+2*1,32)+12*(2,07+2*1,48)+6*(1,27+2*1,48)+6*(1,305+2*1,48)+1*(1,30+2*1,32)+1*(1,30+2*0,60))*0,30</t>
  </si>
  <si>
    <t>57</t>
  </si>
  <si>
    <t>978015321</t>
  </si>
  <si>
    <t>Otlučení vápenných nebo vápenocementových omítek vnějších ploch s vyškrabáním spar a s očištěním zdiva stupně členitosti 1 a 2, v rozsahu do 10 %</t>
  </si>
  <si>
    <t>879208610</t>
  </si>
  <si>
    <t>997</t>
  </si>
  <si>
    <t>Přesun sutě</t>
  </si>
  <si>
    <t>58</t>
  </si>
  <si>
    <t>997002611</t>
  </si>
  <si>
    <t>Nakládání suti a vybouraných hmot na dopravní prostředek pro vodorovné přemístění</t>
  </si>
  <si>
    <t>-879621730</t>
  </si>
  <si>
    <t xml:space="preserve">Poznámka k souboru cen:_x000D_
1. Cena platí i pro překládání při lomené dopravě. 2. Cenu nelze použít při dopravě po železnici, po vodě nebo ručně. </t>
  </si>
  <si>
    <t>59</t>
  </si>
  <si>
    <t>997013213</t>
  </si>
  <si>
    <t>Vnitrostaveništní doprava suti a vybouraných hmot vodorovně do 50 m svisle ručně (nošením po schodech) pro budovy a haly výšky přes 9 do 12 m</t>
  </si>
  <si>
    <t>-59257379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</si>
  <si>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</si>
  <si>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60</t>
  </si>
  <si>
    <t>997013501</t>
  </si>
  <si>
    <t>Odvoz suti a vybouraných hmot na skládku nebo meziskládku se složením, na vzdálenost do 1 km</t>
  </si>
  <si>
    <t>1887806701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</si>
  <si>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</si>
  <si>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61</t>
  </si>
  <si>
    <t>997013509</t>
  </si>
  <si>
    <t>Odvoz suti a vybouraných hmot na skládku nebo meziskládku se složením, na vzdálenost Příplatek k ceně za každý další i započatý 1 km přes 1 km</t>
  </si>
  <si>
    <t>-1899146848</t>
  </si>
  <si>
    <t>16,973*5 'Přepočtené koeficientem množství</t>
  </si>
  <si>
    <t>62</t>
  </si>
  <si>
    <t>997013831</t>
  </si>
  <si>
    <t>Poplatek za uložení stavebního odpadu na skládce (skládkovné) směsného</t>
  </si>
  <si>
    <t>2900632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</si>
  <si>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</si>
  <si>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</si>
  <si>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</si>
  <si>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63</t>
  </si>
  <si>
    <t>998017002</t>
  </si>
  <si>
    <t>Přesun hmot pro budovy občanské výstavby, bydlení, výrobu a služby s omezením mechanizace vodorovná dopravní vzdálenost do 100 m pro budovy s jakoukoliv nosnou konstrukcí výšky přes 6 do 12 m</t>
  </si>
  <si>
    <t>1651902158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</si>
  <si>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</si>
  <si>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</si>
  <si>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</si>
  <si>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</si>
  <si>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</si>
  <si>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711161306</t>
  </si>
  <si>
    <t>Izolace proti zemní vlhkosti nopovými foliemi základů nebo stěn pro běžné podmínky tloušťky 0,5 mm, šířky 1,0 m</t>
  </si>
  <si>
    <t>-462444650</t>
  </si>
  <si>
    <t xml:space="preserve">Poznámka k souboru cen:_x000D_
1. V cenách -1302 až -1361 nejsou započteny náklady na ukončení izolace lištou. 2. Prostupy izolací se oceňují cenami souboru 711 76 - Provedení detailů fóliemi. </t>
  </si>
  <si>
    <t>"zateplení stěny pod úrovní terénu</t>
  </si>
  <si>
    <t>0,40*14,05+(0,40+0,70)/2*6,80</t>
  </si>
  <si>
    <t>65</t>
  </si>
  <si>
    <t>711161381</t>
  </si>
  <si>
    <t>Izolace proti zemní vlhkosti nopovými foliemi ukončení izolace lištou</t>
  </si>
  <si>
    <t>-1330316705</t>
  </si>
  <si>
    <t>14,05+6,80</t>
  </si>
  <si>
    <t>66</t>
  </si>
  <si>
    <t>998711102</t>
  </si>
  <si>
    <t>Přesun hmot pro izolace proti vodě, vlhkosti a plynům stanovený z hmotnosti přesunovaného materiálu vodorovná dopravní vzdálenost do 50 m v objektech výšky přes 6 do 12 m</t>
  </si>
  <si>
    <t>808832711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</si>
  <si>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</si>
  <si>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</si>
  <si>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</si>
  <si>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67</t>
  </si>
  <si>
    <t>713114222</t>
  </si>
  <si>
    <t>Tepelná foukaná izolace vodorovných konstrukcí ze skelných vláken nižší objemové hmotnosti do dutiny, tloušťky vrstvy přes 150 do 200 mm (26 kg/m3)</t>
  </si>
  <si>
    <t>602983112</t>
  </si>
  <si>
    <t>"zateplení stropu nad vstupem do půdy</t>
  </si>
  <si>
    <t>2,40*3,30*0,18</t>
  </si>
  <si>
    <t>68</t>
  </si>
  <si>
    <t>631603010</t>
  </si>
  <si>
    <t>izolace foukaná z rozvlákněného skla λ=0.033-0.044 W/mK</t>
  </si>
  <si>
    <t>2130713794</t>
  </si>
  <si>
    <t>35,9901960784314*2,04 'Přepočtené koeficientem množství</t>
  </si>
  <si>
    <t>69</t>
  </si>
  <si>
    <t>1688451196</t>
  </si>
  <si>
    <t>"zateplení púdy</t>
  </si>
  <si>
    <t>177,32*0,20</t>
  </si>
  <si>
    <t>70</t>
  </si>
  <si>
    <t>771165725</t>
  </si>
  <si>
    <t>8865,95238095238*0,21 'Přepočtené koeficientem množství</t>
  </si>
  <si>
    <t>71</t>
  </si>
  <si>
    <t>713130811</t>
  </si>
  <si>
    <t>Odstranění tepelné izolace běžných stavebních konstrukcí z rohoží, pásů, dílců, desek, bloků stěn a příček volně kladených z vláknitých materiálů, tloušťka izolace do 100 mm</t>
  </si>
  <si>
    <t>1157601767</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</si>
  <si>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</si>
  <si>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"odstranění tepelné izolace boků objektu</t>
  </si>
  <si>
    <t>9,53*(8,35+7,90)/2+9,90*(7,55+8,35)/2</t>
  </si>
  <si>
    <t>72</t>
  </si>
  <si>
    <t>713131141</t>
  </si>
  <si>
    <t>Montáž tepelné izolace stěn rohožemi, pásy, deskami, dílci, bloky (izolační materiál ve specifikaci) lepením celoplošně</t>
  </si>
  <si>
    <t>216393134</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</si>
  <si>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</si>
  <si>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73</t>
  </si>
  <si>
    <t>283764250</t>
  </si>
  <si>
    <t>deska z polystyrénu XPS, hrana polodrážková a hladký povrch tl 160 mm</t>
  </si>
  <si>
    <t>-1655429806</t>
  </si>
  <si>
    <t>9,36*1,02 'Přepočtené koeficientem množství</t>
  </si>
  <si>
    <t>74</t>
  </si>
  <si>
    <t>713154222</t>
  </si>
  <si>
    <t>Tepelná foukaná izolace střech šikmých ze skelných vláken nižší objemové hmotnosti, sklonu střechy přes 30 st. do 45 st., tloušťky vrstvy přes 150 do 200 mm (34 kg/m3)</t>
  </si>
  <si>
    <t>1495956576</t>
  </si>
  <si>
    <t xml:space="preserve">Poznámka k souboru cen:_x000D_
1. Střechy o sklonu nad 45o se oceňují jako foukaná izolace stěn cenami souboru 713 13-4. </t>
  </si>
  <si>
    <t>"Zateplení šikmého podhledu - vstup na půdu</t>
  </si>
  <si>
    <t>3,60*3,30*0,16</t>
  </si>
  <si>
    <t>"izolace kolem pozednice</t>
  </si>
  <si>
    <t>2*(21,51+9,53)*1,05*0,100</t>
  </si>
  <si>
    <t>75</t>
  </si>
  <si>
    <t>-293230133</t>
  </si>
  <si>
    <t>3,60*3,30*0,16*1,05*50</t>
  </si>
  <si>
    <t>(2*(21,51+9,53)*1,05)*0,10*1,05*50</t>
  </si>
  <si>
    <t>76</t>
  </si>
  <si>
    <t>713191133</t>
  </si>
  <si>
    <t>Montáž tepelné izolace stavebních konstrukcí - doplňky a konstrukční součásti podlah, stropů vrchem nebo střech překrytím fólií položenou volně s přelepením spojů</t>
  </si>
  <si>
    <t>-608441746</t>
  </si>
  <si>
    <t>77</t>
  </si>
  <si>
    <t>283292190</t>
  </si>
  <si>
    <t>fólie hydroizolace tepelná střech i bez bednění délka role 50 m, šířka  1,50 m</t>
  </si>
  <si>
    <t>-436655729</t>
  </si>
  <si>
    <t>177,32*1,1 'Přepočtené koeficientem množství</t>
  </si>
  <si>
    <t>78</t>
  </si>
  <si>
    <t>998713102</t>
  </si>
  <si>
    <t>Přesun hmot pro izolace tepelné stanovený z hmotnosti přesunovaného materiálu vodorovná dopravní vzdálenost do 50 m v objektech výšky přes 6 m do 12 m</t>
  </si>
  <si>
    <t>-1409048255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</si>
  <si>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</si>
  <si>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743</t>
  </si>
  <si>
    <t>Elektromontáže - hrubá montáž</t>
  </si>
  <si>
    <t>79</t>
  </si>
  <si>
    <t>743621110x</t>
  </si>
  <si>
    <t>Hromosvod - viz.samostaný výkaz výměr</t>
  </si>
  <si>
    <t>kpl</t>
  </si>
  <si>
    <t>9620619</t>
  </si>
  <si>
    <t>80</t>
  </si>
  <si>
    <t>743-pc2</t>
  </si>
  <si>
    <t>Úprava zvonkového tabla - osazení do úrovně zateplení</t>
  </si>
  <si>
    <t>-1831543788</t>
  </si>
  <si>
    <t>762</t>
  </si>
  <si>
    <t>Konstrukce tesařské</t>
  </si>
  <si>
    <t>81</t>
  </si>
  <si>
    <t>762511227</t>
  </si>
  <si>
    <t>Podlahové konstrukce podkladové z dřevoštěpkových desek jednovrstvých lepených na pero a drážku 25 mm nebroušených, tloušťky desky</t>
  </si>
  <si>
    <t>-1931390746</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</si>
  <si>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</si>
  <si>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"pochozí lávka na půdě</t>
  </si>
  <si>
    <t>2,50*15,67+0,60*(1,459+2*1,465+2*1,139)+0,20*3*15,67+0,20*2*(1,459+2*1,465+2*1,139)</t>
  </si>
  <si>
    <t>82</t>
  </si>
  <si>
    <t>762526130</t>
  </si>
  <si>
    <t>Položení podlah položení polštářů pod podlahy osové vzdálenosti přes 650 do 1000 mm</t>
  </si>
  <si>
    <t>143401457</t>
  </si>
  <si>
    <t xml:space="preserve">Poznámka k souboru cen:_x000D_
1. Cenu 762 52-1104, 762 52-1108 lze použít na provizorní zakrytí výkopu uvnitř budov. </t>
  </si>
  <si>
    <t>83</t>
  </si>
  <si>
    <t>605121110</t>
  </si>
  <si>
    <t>řezivo jehličnaté hranol středový jakost I-II 80x80 - 140x140 mm dl 3 - 5 m</t>
  </si>
  <si>
    <t>27714496</t>
  </si>
  <si>
    <t>0,20*0,05*(5*0,60*3+30*2,50)*1,1</t>
  </si>
  <si>
    <t>84</t>
  </si>
  <si>
    <t>762595001</t>
  </si>
  <si>
    <t>Spojovací prostředky podlah a podkladových konstrukcí hřebíky, vruty</t>
  </si>
  <si>
    <t>-1630276869</t>
  </si>
  <si>
    <t xml:space="preserve">Poznámka k souboru cen:_x000D_
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 </t>
  </si>
  <si>
    <t>85</t>
  </si>
  <si>
    <t>762895000</t>
  </si>
  <si>
    <t>Spojovací prostředky záklopu stropů, stropnic, podbíjení hřebíky, svory</t>
  </si>
  <si>
    <t>-1519998066</t>
  </si>
  <si>
    <t xml:space="preserve">Poznámka k souboru cen:_x000D_
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 </t>
  </si>
  <si>
    <t>86</t>
  </si>
  <si>
    <t>762083121</t>
  </si>
  <si>
    <t>Práce společné pro tesařské konstrukce impregnace řeziva máčením proti dřevokaznému hmyzu, houbám a plísním, třída ohrožení 1 a 2 (dřevo v interiéru)</t>
  </si>
  <si>
    <t>-751083030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</si>
  <si>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</si>
  <si>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87</t>
  </si>
  <si>
    <t>998762102</t>
  </si>
  <si>
    <t>Přesun hmot pro konstrukce tesařské stanovený z hmotnosti přesunovaného materiálu vodorovná dopravní vzdálenost do 50 m v objektech výšky přes 6 do 12 m</t>
  </si>
  <si>
    <t>985605996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</si>
  <si>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</si>
  <si>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</si>
  <si>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</si>
  <si>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88</t>
  </si>
  <si>
    <t>764001821</t>
  </si>
  <si>
    <t>Demontáž klempířských konstrukcí krytiny ze svitků nebo tabulí do suti</t>
  </si>
  <si>
    <t>1332871395</t>
  </si>
  <si>
    <t>1,00*2,60</t>
  </si>
  <si>
    <t>89</t>
  </si>
  <si>
    <t>764002851</t>
  </si>
  <si>
    <t>Demontáž klempířských konstrukcí oplechování parapetů do suti</t>
  </si>
  <si>
    <t>1126665483</t>
  </si>
  <si>
    <t>2,07*14+1,27*5+1,305*7+1,30*2+0,57*12+1,305*2</t>
  </si>
  <si>
    <t>90</t>
  </si>
  <si>
    <t>764004801</t>
  </si>
  <si>
    <t>Demontáž klempířských konstrukcí žlabu podokapního do suti</t>
  </si>
  <si>
    <t>1712888885</t>
  </si>
  <si>
    <t>2*(22,55+10,60)</t>
  </si>
  <si>
    <t>91</t>
  </si>
  <si>
    <t>764004861</t>
  </si>
  <si>
    <t>Demontáž klempířských konstrukcí svodu do suti</t>
  </si>
  <si>
    <t>1366060489</t>
  </si>
  <si>
    <t>8,35+8,30+7,85+7,60</t>
  </si>
  <si>
    <t>92</t>
  </si>
  <si>
    <t>764111671</t>
  </si>
  <si>
    <t>Krytina ze svitků nebo z taškových tabulí z pozinkovaného plechu s povrchovou úpravou s úpravou u okapů, prostupů a výčnělků střechy oblé drážkováním železobetonových desek (vstupní stříška)</t>
  </si>
  <si>
    <t>745181901</t>
  </si>
  <si>
    <t>"oplechování stříšky nad vchodem</t>
  </si>
  <si>
    <t>93</t>
  </si>
  <si>
    <t>764216644</t>
  </si>
  <si>
    <t>Oplechování parapetů z pozinkovaného plechu s povrchovou úpravou rovných celoplošně lepené, bez rohů rš 330 mm</t>
  </si>
  <si>
    <t>842240026</t>
  </si>
  <si>
    <t>0,57*12+1,305*2</t>
  </si>
  <si>
    <t>764216646</t>
  </si>
  <si>
    <t>Oplechování parapetů z pozinkovaného plechu s povrchovou úpravou rovných celoplošně lepené, bez rohů rš 500 mm</t>
  </si>
  <si>
    <t>478344197</t>
  </si>
  <si>
    <t>12*2,05+4*1,28+16*1,305+2*1,33</t>
  </si>
  <si>
    <t>95</t>
  </si>
  <si>
    <t>764511603</t>
  </si>
  <si>
    <t>Žlab podokapní z pozinkovaného plechu s povrchovou úpravou včetně háků a čel půlkruhový rš 400 mm</t>
  </si>
  <si>
    <t>-1900616471</t>
  </si>
  <si>
    <t>764511643</t>
  </si>
  <si>
    <t>Žlab podokapní z pozinkovaného plechu s povrchovou úpravou včetně háků a čel kotlík oválný (trychtýřový), rš žlabu/průměr svodu 400/120 mm</t>
  </si>
  <si>
    <t>1526848936</t>
  </si>
  <si>
    <t>97</t>
  </si>
  <si>
    <t>764518623</t>
  </si>
  <si>
    <t>Svod z pozinkovaného plechu s upraveným povrchem včetně objímek, kolen a odskoků kruhový, průměru 120 mm</t>
  </si>
  <si>
    <t>1083914997</t>
  </si>
  <si>
    <t>98</t>
  </si>
  <si>
    <t>998764102</t>
  </si>
  <si>
    <t>Přesun hmot pro konstrukce klempířské stanovený z hmotnosti přesunovaného materiálu vodorovná dopravní vzdálenost do 50 m v objektech výšky přes 6 do 12 m</t>
  </si>
  <si>
    <t>2145766054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</si>
  <si>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</si>
  <si>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t>
  </si>
  <si>
    <t>Konstrukce zámečnické</t>
  </si>
  <si>
    <t>99</t>
  </si>
  <si>
    <t>767134831</t>
  </si>
  <si>
    <t>Demontáž stěn a příček z plechu oplechování stěn lamelami</t>
  </si>
  <si>
    <t>-195299524</t>
  </si>
  <si>
    <t>"odstranění obkladů boku objektu</t>
  </si>
  <si>
    <t>767135831</t>
  </si>
  <si>
    <t>Demontáž stěn a příček z plechu roštu pro oplechování z lamel</t>
  </si>
  <si>
    <t>1868051882</t>
  </si>
  <si>
    <t>101</t>
  </si>
  <si>
    <t>998767102</t>
  </si>
  <si>
    <t>Přesun hmot pro zámečnické konstrukce stanovený z hmotnosti přesunovaného materiálu vodorovná dopravní vzdálenost do 50 m v objektech výšky přes 6 do 12 m</t>
  </si>
  <si>
    <t>1483005112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</si>
  <si>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</si>
  <si>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</si>
  <si>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</si>
  <si>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102</t>
  </si>
  <si>
    <t>783306805</t>
  </si>
  <si>
    <t>Odstranění nátěrů ze zámečnických konstrukcí opálením s obroušením</t>
  </si>
  <si>
    <t>1115072591</t>
  </si>
  <si>
    <t>"nátěr HUP"</t>
  </si>
  <si>
    <t>1,00</t>
  </si>
  <si>
    <t>103</t>
  </si>
  <si>
    <t>783314201</t>
  </si>
  <si>
    <t>Základní antikorozní nátěr zámečnických konstrukcí jednonásobný syntetický standardní</t>
  </si>
  <si>
    <t>767082416</t>
  </si>
  <si>
    <t>104</t>
  </si>
  <si>
    <t>783314101</t>
  </si>
  <si>
    <t>Základní nátěr zámečnických konstrukcí jednonásobný syntetický</t>
  </si>
  <si>
    <t>1013685632</t>
  </si>
  <si>
    <t>105</t>
  </si>
  <si>
    <t>783317101</t>
  </si>
  <si>
    <t>Krycí nátěr (email) zámečnických konstrukcí jednonásobný syntetický standardní</t>
  </si>
  <si>
    <t>-114560756</t>
  </si>
  <si>
    <t>784</t>
  </si>
  <si>
    <t>Dokončovací práce - malby a tapety</t>
  </si>
  <si>
    <t>106</t>
  </si>
  <si>
    <t>784211121</t>
  </si>
  <si>
    <t>Malby z malířských směsí otěruvzdorných za mokra dvojnásobné, bílé za mokra otěruvzdorné středně v místnostech výšky do 3,80 m</t>
  </si>
  <si>
    <t>1384849695</t>
  </si>
  <si>
    <t>"výmalba stropu suterén" 113,71</t>
  </si>
  <si>
    <t>VRN</t>
  </si>
  <si>
    <t>Vedlejší rozpočtové náklady</t>
  </si>
  <si>
    <t>VRN1</t>
  </si>
  <si>
    <t>Průzkumné, geodetické a projektové práce</t>
  </si>
  <si>
    <t>109</t>
  </si>
  <si>
    <t>011002000</t>
  </si>
  <si>
    <t>Hlavní tituly průvodních činností a nákladů průzkumné, geodetické a projektové práce průzkumné práce - vytýčení inženýrských sítí</t>
  </si>
  <si>
    <t>…</t>
  </si>
  <si>
    <t>1024</t>
  </si>
  <si>
    <t>-1678641108</t>
  </si>
  <si>
    <t>108</t>
  </si>
  <si>
    <t>013002000</t>
  </si>
  <si>
    <t>Hlavní tituly průvodních činností a nákladů průzkumné, geodetické a projektové práce projektové práce - dokumentace skutečného provedení</t>
  </si>
  <si>
    <t>717029344</t>
  </si>
  <si>
    <t>VRN3</t>
  </si>
  <si>
    <t>Zařízení staveniště</t>
  </si>
  <si>
    <t>107</t>
  </si>
  <si>
    <t>030001000</t>
  </si>
  <si>
    <t>Základní rozdělení průvodních činností a nákladů zařízení staveniště</t>
  </si>
  <si>
    <t>-1188948561</t>
  </si>
  <si>
    <t>VRN4</t>
  </si>
  <si>
    <t>Inženýrská činnost</t>
  </si>
  <si>
    <t>111</t>
  </si>
  <si>
    <t>042002000</t>
  </si>
  <si>
    <t>Hlavní tituly průvodních činností a nákladů inženýrská činnost posudky - zpracování harmonogramu prací</t>
  </si>
  <si>
    <t>935875290</t>
  </si>
  <si>
    <t>110</t>
  </si>
  <si>
    <t>044002000</t>
  </si>
  <si>
    <t>Hlavní tituly průvodních činností a nákladů inženýrská činnost revize - revize bleskosvodu</t>
  </si>
  <si>
    <t>-1255854545</t>
  </si>
  <si>
    <t>112</t>
  </si>
  <si>
    <t>045002000</t>
  </si>
  <si>
    <t>Hlavní tituly průvodních činností a nákladů inženýrská činnost kompletační a koordinační činnost - kompletace dokladů k předání a převzetí stavby</t>
  </si>
  <si>
    <t>-407632519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</si>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</sst>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20" activePane="bottomLeft" state="frozen"/>
      <selection pane="bottomLeft" activeCell="AN13" sqref="AN13"/>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63"/>
      <c r="AS2" s="363"/>
      <c r="AT2" s="363"/>
      <c r="AU2" s="363"/>
      <c r="AV2" s="363"/>
      <c r="AW2" s="363"/>
      <c r="AX2" s="363"/>
      <c r="AY2" s="363"/>
      <c r="AZ2" s="363"/>
      <c r="BA2" s="363"/>
      <c r="BB2" s="363"/>
      <c r="BC2" s="363"/>
      <c r="BD2" s="363"/>
      <c r="BE2" s="363"/>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28" t="s">
        <v>17</v>
      </c>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28"/>
      <c r="AQ5" s="30"/>
      <c r="BE5" s="326" t="s">
        <v>18</v>
      </c>
      <c r="BS5" s="23" t="s">
        <v>8</v>
      </c>
    </row>
    <row r="6" spans="1:74" ht="36.950000000000003" customHeight="1">
      <c r="B6" s="27"/>
      <c r="C6" s="28"/>
      <c r="D6" s="35" t="s">
        <v>19</v>
      </c>
      <c r="E6" s="28"/>
      <c r="F6" s="28"/>
      <c r="G6" s="28"/>
      <c r="H6" s="28"/>
      <c r="I6" s="28"/>
      <c r="J6" s="28"/>
      <c r="K6" s="330" t="s">
        <v>20</v>
      </c>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c r="AL6" s="329"/>
      <c r="AM6" s="329"/>
      <c r="AN6" s="329"/>
      <c r="AO6" s="329"/>
      <c r="AP6" s="28"/>
      <c r="AQ6" s="30"/>
      <c r="BE6" s="327"/>
      <c r="BS6" s="23" t="s">
        <v>21</v>
      </c>
    </row>
    <row r="7" spans="1:74" ht="14.45" customHeight="1">
      <c r="B7" s="27"/>
      <c r="C7" s="28"/>
      <c r="D7" s="36"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24</v>
      </c>
      <c r="AL7" s="28"/>
      <c r="AM7" s="28"/>
      <c r="AN7" s="34" t="s">
        <v>23</v>
      </c>
      <c r="AO7" s="28"/>
      <c r="AP7" s="28"/>
      <c r="AQ7" s="30"/>
      <c r="BE7" s="327"/>
      <c r="BS7" s="23" t="s">
        <v>10</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27"/>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7"/>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23</v>
      </c>
      <c r="AO10" s="28"/>
      <c r="AP10" s="28"/>
      <c r="AQ10" s="30"/>
      <c r="BE10" s="327"/>
      <c r="BS10" s="23" t="s">
        <v>21</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23</v>
      </c>
      <c r="AO11" s="28"/>
      <c r="AP11" s="28"/>
      <c r="AQ11" s="30"/>
      <c r="BE11" s="327"/>
      <c r="BS11" s="23" t="s">
        <v>21</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7"/>
      <c r="BS12" s="23" t="s">
        <v>21</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27"/>
      <c r="BS13" s="23" t="s">
        <v>21</v>
      </c>
    </row>
    <row r="14" spans="1:74">
      <c r="B14" s="27"/>
      <c r="C14" s="28"/>
      <c r="D14" s="28"/>
      <c r="E14" s="331" t="s">
        <v>36</v>
      </c>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6" t="s">
        <v>34</v>
      </c>
      <c r="AL14" s="28"/>
      <c r="AM14" s="28"/>
      <c r="AN14" s="38" t="s">
        <v>36</v>
      </c>
      <c r="AO14" s="28"/>
      <c r="AP14" s="28"/>
      <c r="AQ14" s="30"/>
      <c r="BE14" s="327"/>
      <c r="BS14" s="23" t="s">
        <v>21</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7"/>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38</v>
      </c>
      <c r="AO16" s="28"/>
      <c r="AP16" s="28"/>
      <c r="AQ16" s="30"/>
      <c r="BE16" s="327"/>
      <c r="BS16" s="23" t="s">
        <v>6</v>
      </c>
    </row>
    <row r="17" spans="2:71" ht="18.399999999999999"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40</v>
      </c>
      <c r="AO17" s="28"/>
      <c r="AP17" s="28"/>
      <c r="AQ17" s="30"/>
      <c r="BE17" s="327"/>
      <c r="BS17" s="23" t="s">
        <v>41</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7"/>
      <c r="BS18" s="23" t="s">
        <v>10</v>
      </c>
    </row>
    <row r="19" spans="2:71" ht="14.45" customHeight="1">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7"/>
      <c r="BS19" s="23" t="s">
        <v>10</v>
      </c>
    </row>
    <row r="20" spans="2:71" ht="57" customHeight="1">
      <c r="B20" s="27"/>
      <c r="C20" s="28"/>
      <c r="D20" s="28"/>
      <c r="E20" s="333" t="s">
        <v>43</v>
      </c>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28"/>
      <c r="AP20" s="28"/>
      <c r="AQ20" s="30"/>
      <c r="BE20" s="327"/>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7"/>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7"/>
    </row>
    <row r="23" spans="2:71" s="1" customFormat="1" ht="25.9" customHeight="1">
      <c r="B23" s="40"/>
      <c r="C23" s="41"/>
      <c r="D23" s="42" t="s">
        <v>44</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4">
        <f>ROUND(AG51,0)</f>
        <v>0</v>
      </c>
      <c r="AL23" s="335"/>
      <c r="AM23" s="335"/>
      <c r="AN23" s="335"/>
      <c r="AO23" s="335"/>
      <c r="AP23" s="41"/>
      <c r="AQ23" s="44"/>
      <c r="BE23" s="327"/>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7"/>
    </row>
    <row r="25" spans="2:71" s="1" customFormat="1" ht="13.5">
      <c r="B25" s="40"/>
      <c r="C25" s="41"/>
      <c r="D25" s="41"/>
      <c r="E25" s="41"/>
      <c r="F25" s="41"/>
      <c r="G25" s="41"/>
      <c r="H25" s="41"/>
      <c r="I25" s="41"/>
      <c r="J25" s="41"/>
      <c r="K25" s="41"/>
      <c r="L25" s="336" t="s">
        <v>45</v>
      </c>
      <c r="M25" s="336"/>
      <c r="N25" s="336"/>
      <c r="O25" s="336"/>
      <c r="P25" s="41"/>
      <c r="Q25" s="41"/>
      <c r="R25" s="41"/>
      <c r="S25" s="41"/>
      <c r="T25" s="41"/>
      <c r="U25" s="41"/>
      <c r="V25" s="41"/>
      <c r="W25" s="336" t="s">
        <v>46</v>
      </c>
      <c r="X25" s="336"/>
      <c r="Y25" s="336"/>
      <c r="Z25" s="336"/>
      <c r="AA25" s="336"/>
      <c r="AB25" s="336"/>
      <c r="AC25" s="336"/>
      <c r="AD25" s="336"/>
      <c r="AE25" s="336"/>
      <c r="AF25" s="41"/>
      <c r="AG25" s="41"/>
      <c r="AH25" s="41"/>
      <c r="AI25" s="41"/>
      <c r="AJ25" s="41"/>
      <c r="AK25" s="336" t="s">
        <v>47</v>
      </c>
      <c r="AL25" s="336"/>
      <c r="AM25" s="336"/>
      <c r="AN25" s="336"/>
      <c r="AO25" s="336"/>
      <c r="AP25" s="41"/>
      <c r="AQ25" s="44"/>
      <c r="BE25" s="327"/>
    </row>
    <row r="26" spans="2:71" s="2" customFormat="1" ht="14.45" customHeight="1">
      <c r="B26" s="46"/>
      <c r="C26" s="47"/>
      <c r="D26" s="48" t="s">
        <v>48</v>
      </c>
      <c r="E26" s="47"/>
      <c r="F26" s="48" t="s">
        <v>49</v>
      </c>
      <c r="G26" s="47"/>
      <c r="H26" s="47"/>
      <c r="I26" s="47"/>
      <c r="J26" s="47"/>
      <c r="K26" s="47"/>
      <c r="L26" s="337">
        <v>0.21</v>
      </c>
      <c r="M26" s="338"/>
      <c r="N26" s="338"/>
      <c r="O26" s="338"/>
      <c r="P26" s="47"/>
      <c r="Q26" s="47"/>
      <c r="R26" s="47"/>
      <c r="S26" s="47"/>
      <c r="T26" s="47"/>
      <c r="U26" s="47"/>
      <c r="V26" s="47"/>
      <c r="W26" s="339">
        <f>ROUND(AZ51,0)</f>
        <v>0</v>
      </c>
      <c r="X26" s="338"/>
      <c r="Y26" s="338"/>
      <c r="Z26" s="338"/>
      <c r="AA26" s="338"/>
      <c r="AB26" s="338"/>
      <c r="AC26" s="338"/>
      <c r="AD26" s="338"/>
      <c r="AE26" s="338"/>
      <c r="AF26" s="47"/>
      <c r="AG26" s="47"/>
      <c r="AH26" s="47"/>
      <c r="AI26" s="47"/>
      <c r="AJ26" s="47"/>
      <c r="AK26" s="339">
        <f>ROUND(AV51,0)</f>
        <v>0</v>
      </c>
      <c r="AL26" s="338"/>
      <c r="AM26" s="338"/>
      <c r="AN26" s="338"/>
      <c r="AO26" s="338"/>
      <c r="AP26" s="47"/>
      <c r="AQ26" s="49"/>
      <c r="BE26" s="327"/>
    </row>
    <row r="27" spans="2:71" s="2" customFormat="1" ht="14.45" customHeight="1">
      <c r="B27" s="46"/>
      <c r="C27" s="47"/>
      <c r="D27" s="47"/>
      <c r="E27" s="47"/>
      <c r="F27" s="48" t="s">
        <v>50</v>
      </c>
      <c r="G27" s="47"/>
      <c r="H27" s="47"/>
      <c r="I27" s="47"/>
      <c r="J27" s="47"/>
      <c r="K27" s="47"/>
      <c r="L27" s="337">
        <v>0.15</v>
      </c>
      <c r="M27" s="338"/>
      <c r="N27" s="338"/>
      <c r="O27" s="338"/>
      <c r="P27" s="47"/>
      <c r="Q27" s="47"/>
      <c r="R27" s="47"/>
      <c r="S27" s="47"/>
      <c r="T27" s="47"/>
      <c r="U27" s="47"/>
      <c r="V27" s="47"/>
      <c r="W27" s="339">
        <f>ROUND(BA51,0)</f>
        <v>0</v>
      </c>
      <c r="X27" s="338"/>
      <c r="Y27" s="338"/>
      <c r="Z27" s="338"/>
      <c r="AA27" s="338"/>
      <c r="AB27" s="338"/>
      <c r="AC27" s="338"/>
      <c r="AD27" s="338"/>
      <c r="AE27" s="338"/>
      <c r="AF27" s="47"/>
      <c r="AG27" s="47"/>
      <c r="AH27" s="47"/>
      <c r="AI27" s="47"/>
      <c r="AJ27" s="47"/>
      <c r="AK27" s="339">
        <f>ROUND(AW51,0)</f>
        <v>0</v>
      </c>
      <c r="AL27" s="338"/>
      <c r="AM27" s="338"/>
      <c r="AN27" s="338"/>
      <c r="AO27" s="338"/>
      <c r="AP27" s="47"/>
      <c r="AQ27" s="49"/>
      <c r="BE27" s="327"/>
    </row>
    <row r="28" spans="2:71" s="2" customFormat="1" ht="14.45" hidden="1" customHeight="1">
      <c r="B28" s="46"/>
      <c r="C28" s="47"/>
      <c r="D28" s="47"/>
      <c r="E28" s="47"/>
      <c r="F28" s="48" t="s">
        <v>51</v>
      </c>
      <c r="G28" s="47"/>
      <c r="H28" s="47"/>
      <c r="I28" s="47"/>
      <c r="J28" s="47"/>
      <c r="K28" s="47"/>
      <c r="L28" s="337">
        <v>0.21</v>
      </c>
      <c r="M28" s="338"/>
      <c r="N28" s="338"/>
      <c r="O28" s="338"/>
      <c r="P28" s="47"/>
      <c r="Q28" s="47"/>
      <c r="R28" s="47"/>
      <c r="S28" s="47"/>
      <c r="T28" s="47"/>
      <c r="U28" s="47"/>
      <c r="V28" s="47"/>
      <c r="W28" s="339">
        <f>ROUND(BB51,0)</f>
        <v>0</v>
      </c>
      <c r="X28" s="338"/>
      <c r="Y28" s="338"/>
      <c r="Z28" s="338"/>
      <c r="AA28" s="338"/>
      <c r="AB28" s="338"/>
      <c r="AC28" s="338"/>
      <c r="AD28" s="338"/>
      <c r="AE28" s="338"/>
      <c r="AF28" s="47"/>
      <c r="AG28" s="47"/>
      <c r="AH28" s="47"/>
      <c r="AI28" s="47"/>
      <c r="AJ28" s="47"/>
      <c r="AK28" s="339">
        <v>0</v>
      </c>
      <c r="AL28" s="338"/>
      <c r="AM28" s="338"/>
      <c r="AN28" s="338"/>
      <c r="AO28" s="338"/>
      <c r="AP28" s="47"/>
      <c r="AQ28" s="49"/>
      <c r="BE28" s="327"/>
    </row>
    <row r="29" spans="2:71" s="2" customFormat="1" ht="14.45" hidden="1" customHeight="1">
      <c r="B29" s="46"/>
      <c r="C29" s="47"/>
      <c r="D29" s="47"/>
      <c r="E29" s="47"/>
      <c r="F29" s="48" t="s">
        <v>52</v>
      </c>
      <c r="G29" s="47"/>
      <c r="H29" s="47"/>
      <c r="I29" s="47"/>
      <c r="J29" s="47"/>
      <c r="K29" s="47"/>
      <c r="L29" s="337">
        <v>0.15</v>
      </c>
      <c r="M29" s="338"/>
      <c r="N29" s="338"/>
      <c r="O29" s="338"/>
      <c r="P29" s="47"/>
      <c r="Q29" s="47"/>
      <c r="R29" s="47"/>
      <c r="S29" s="47"/>
      <c r="T29" s="47"/>
      <c r="U29" s="47"/>
      <c r="V29" s="47"/>
      <c r="W29" s="339">
        <f>ROUND(BC51,0)</f>
        <v>0</v>
      </c>
      <c r="X29" s="338"/>
      <c r="Y29" s="338"/>
      <c r="Z29" s="338"/>
      <c r="AA29" s="338"/>
      <c r="AB29" s="338"/>
      <c r="AC29" s="338"/>
      <c r="AD29" s="338"/>
      <c r="AE29" s="338"/>
      <c r="AF29" s="47"/>
      <c r="AG29" s="47"/>
      <c r="AH29" s="47"/>
      <c r="AI29" s="47"/>
      <c r="AJ29" s="47"/>
      <c r="AK29" s="339">
        <v>0</v>
      </c>
      <c r="AL29" s="338"/>
      <c r="AM29" s="338"/>
      <c r="AN29" s="338"/>
      <c r="AO29" s="338"/>
      <c r="AP29" s="47"/>
      <c r="AQ29" s="49"/>
      <c r="BE29" s="327"/>
    </row>
    <row r="30" spans="2:71" s="2" customFormat="1" ht="14.45" hidden="1" customHeight="1">
      <c r="B30" s="46"/>
      <c r="C30" s="47"/>
      <c r="D30" s="47"/>
      <c r="E30" s="47"/>
      <c r="F30" s="48" t="s">
        <v>53</v>
      </c>
      <c r="G30" s="47"/>
      <c r="H30" s="47"/>
      <c r="I30" s="47"/>
      <c r="J30" s="47"/>
      <c r="K30" s="47"/>
      <c r="L30" s="337">
        <v>0</v>
      </c>
      <c r="M30" s="338"/>
      <c r="N30" s="338"/>
      <c r="O30" s="338"/>
      <c r="P30" s="47"/>
      <c r="Q30" s="47"/>
      <c r="R30" s="47"/>
      <c r="S30" s="47"/>
      <c r="T30" s="47"/>
      <c r="U30" s="47"/>
      <c r="V30" s="47"/>
      <c r="W30" s="339">
        <f>ROUND(BD51,0)</f>
        <v>0</v>
      </c>
      <c r="X30" s="338"/>
      <c r="Y30" s="338"/>
      <c r="Z30" s="338"/>
      <c r="AA30" s="338"/>
      <c r="AB30" s="338"/>
      <c r="AC30" s="338"/>
      <c r="AD30" s="338"/>
      <c r="AE30" s="338"/>
      <c r="AF30" s="47"/>
      <c r="AG30" s="47"/>
      <c r="AH30" s="47"/>
      <c r="AI30" s="47"/>
      <c r="AJ30" s="47"/>
      <c r="AK30" s="339">
        <v>0</v>
      </c>
      <c r="AL30" s="338"/>
      <c r="AM30" s="338"/>
      <c r="AN30" s="338"/>
      <c r="AO30" s="338"/>
      <c r="AP30" s="47"/>
      <c r="AQ30" s="49"/>
      <c r="BE30" s="327"/>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7"/>
    </row>
    <row r="32" spans="2:71" s="1" customFormat="1" ht="25.9" customHeight="1">
      <c r="B32" s="40"/>
      <c r="C32" s="50"/>
      <c r="D32" s="51" t="s">
        <v>54</v>
      </c>
      <c r="E32" s="52"/>
      <c r="F32" s="52"/>
      <c r="G32" s="52"/>
      <c r="H32" s="52"/>
      <c r="I32" s="52"/>
      <c r="J32" s="52"/>
      <c r="K32" s="52"/>
      <c r="L32" s="52"/>
      <c r="M32" s="52"/>
      <c r="N32" s="52"/>
      <c r="O32" s="52"/>
      <c r="P32" s="52"/>
      <c r="Q32" s="52"/>
      <c r="R32" s="52"/>
      <c r="S32" s="52"/>
      <c r="T32" s="53" t="s">
        <v>55</v>
      </c>
      <c r="U32" s="52"/>
      <c r="V32" s="52"/>
      <c r="W32" s="52"/>
      <c r="X32" s="340" t="s">
        <v>56</v>
      </c>
      <c r="Y32" s="341"/>
      <c r="Z32" s="341"/>
      <c r="AA32" s="341"/>
      <c r="AB32" s="341"/>
      <c r="AC32" s="52"/>
      <c r="AD32" s="52"/>
      <c r="AE32" s="52"/>
      <c r="AF32" s="52"/>
      <c r="AG32" s="52"/>
      <c r="AH32" s="52"/>
      <c r="AI32" s="52"/>
      <c r="AJ32" s="52"/>
      <c r="AK32" s="342">
        <f>SUM(AK23:AK30)</f>
        <v>0</v>
      </c>
      <c r="AL32" s="341"/>
      <c r="AM32" s="341"/>
      <c r="AN32" s="341"/>
      <c r="AO32" s="343"/>
      <c r="AP32" s="50"/>
      <c r="AQ32" s="54"/>
      <c r="BE32" s="327"/>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57</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16</v>
      </c>
      <c r="D41" s="65"/>
      <c r="E41" s="65"/>
      <c r="F41" s="65"/>
      <c r="G41" s="65"/>
      <c r="H41" s="65"/>
      <c r="I41" s="65"/>
      <c r="J41" s="65"/>
      <c r="K41" s="65"/>
      <c r="L41" s="65" t="str">
        <f>K5</f>
        <v>2015-05-04</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19</v>
      </c>
      <c r="D42" s="69"/>
      <c r="E42" s="69"/>
      <c r="F42" s="69"/>
      <c r="G42" s="69"/>
      <c r="H42" s="69"/>
      <c r="I42" s="69"/>
      <c r="J42" s="69"/>
      <c r="K42" s="69"/>
      <c r="L42" s="344" t="str">
        <f>K6</f>
        <v>BD Dačice</v>
      </c>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5"/>
      <c r="AL42" s="345"/>
      <c r="AM42" s="345"/>
      <c r="AN42" s="345"/>
      <c r="AO42" s="345"/>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25</v>
      </c>
      <c r="D44" s="62"/>
      <c r="E44" s="62"/>
      <c r="F44" s="62"/>
      <c r="G44" s="62"/>
      <c r="H44" s="62"/>
      <c r="I44" s="62"/>
      <c r="J44" s="62"/>
      <c r="K44" s="62"/>
      <c r="L44" s="71" t="str">
        <f>IF(K8="","",K8)</f>
        <v>Dačice</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46" t="str">
        <f>IF(AN8= "","",AN8)</f>
        <v>16. 11. 2017</v>
      </c>
      <c r="AN44" s="346"/>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31</v>
      </c>
      <c r="D46" s="62"/>
      <c r="E46" s="62"/>
      <c r="F46" s="62"/>
      <c r="G46" s="62"/>
      <c r="H46" s="62"/>
      <c r="I46" s="62"/>
      <c r="J46" s="62"/>
      <c r="K46" s="62"/>
      <c r="L46" s="65" t="str">
        <f>IF(E11= "","",E11)</f>
        <v>Město Dačice, Krajířova 27, Dačice</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47" t="str">
        <f>IF(E17="","",E17)</f>
        <v>Ing.Michal Rod</v>
      </c>
      <c r="AN46" s="347"/>
      <c r="AO46" s="347"/>
      <c r="AP46" s="347"/>
      <c r="AQ46" s="62"/>
      <c r="AR46" s="60"/>
      <c r="AS46" s="348" t="s">
        <v>58</v>
      </c>
      <c r="AT46" s="349"/>
      <c r="AU46" s="73"/>
      <c r="AV46" s="73"/>
      <c r="AW46" s="73"/>
      <c r="AX46" s="73"/>
      <c r="AY46" s="73"/>
      <c r="AZ46" s="73"/>
      <c r="BA46" s="73"/>
      <c r="BB46" s="73"/>
      <c r="BC46" s="73"/>
      <c r="BD46" s="74"/>
    </row>
    <row r="47" spans="2:56" s="1" customFormat="1">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0"/>
      <c r="AT47" s="351"/>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2"/>
      <c r="AT48" s="353"/>
      <c r="AU48" s="41"/>
      <c r="AV48" s="41"/>
      <c r="AW48" s="41"/>
      <c r="AX48" s="41"/>
      <c r="AY48" s="41"/>
      <c r="AZ48" s="41"/>
      <c r="BA48" s="41"/>
      <c r="BB48" s="41"/>
      <c r="BC48" s="41"/>
      <c r="BD48" s="77"/>
    </row>
    <row r="49" spans="1:91" s="1" customFormat="1" ht="29.25" customHeight="1">
      <c r="B49" s="40"/>
      <c r="C49" s="354" t="s">
        <v>59</v>
      </c>
      <c r="D49" s="355"/>
      <c r="E49" s="355"/>
      <c r="F49" s="355"/>
      <c r="G49" s="355"/>
      <c r="H49" s="78"/>
      <c r="I49" s="356" t="s">
        <v>60</v>
      </c>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7" t="s">
        <v>61</v>
      </c>
      <c r="AH49" s="355"/>
      <c r="AI49" s="355"/>
      <c r="AJ49" s="355"/>
      <c r="AK49" s="355"/>
      <c r="AL49" s="355"/>
      <c r="AM49" s="355"/>
      <c r="AN49" s="356" t="s">
        <v>62</v>
      </c>
      <c r="AO49" s="355"/>
      <c r="AP49" s="355"/>
      <c r="AQ49" s="79" t="s">
        <v>63</v>
      </c>
      <c r="AR49" s="60"/>
      <c r="AS49" s="80" t="s">
        <v>64</v>
      </c>
      <c r="AT49" s="81" t="s">
        <v>65</v>
      </c>
      <c r="AU49" s="81" t="s">
        <v>66</v>
      </c>
      <c r="AV49" s="81" t="s">
        <v>67</v>
      </c>
      <c r="AW49" s="81" t="s">
        <v>68</v>
      </c>
      <c r="AX49" s="81" t="s">
        <v>69</v>
      </c>
      <c r="AY49" s="81" t="s">
        <v>70</v>
      </c>
      <c r="AZ49" s="81" t="s">
        <v>71</v>
      </c>
      <c r="BA49" s="81" t="s">
        <v>72</v>
      </c>
      <c r="BB49" s="81" t="s">
        <v>73</v>
      </c>
      <c r="BC49" s="81" t="s">
        <v>74</v>
      </c>
      <c r="BD49" s="82" t="s">
        <v>75</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76</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1">
        <f>ROUND(AG52,0)</f>
        <v>0</v>
      </c>
      <c r="AH51" s="361"/>
      <c r="AI51" s="361"/>
      <c r="AJ51" s="361"/>
      <c r="AK51" s="361"/>
      <c r="AL51" s="361"/>
      <c r="AM51" s="361"/>
      <c r="AN51" s="362">
        <f>SUM(AG51,AT51)</f>
        <v>0</v>
      </c>
      <c r="AO51" s="362"/>
      <c r="AP51" s="362"/>
      <c r="AQ51" s="88" t="s">
        <v>23</v>
      </c>
      <c r="AR51" s="70"/>
      <c r="AS51" s="89">
        <f>ROUND(AS52,0)</f>
        <v>0</v>
      </c>
      <c r="AT51" s="90">
        <f>ROUND(SUM(AV51:AW51),0)</f>
        <v>0</v>
      </c>
      <c r="AU51" s="91">
        <f>ROUND(AU52,5)</f>
        <v>0</v>
      </c>
      <c r="AV51" s="90">
        <f>ROUND(AZ51*L26,0)</f>
        <v>0</v>
      </c>
      <c r="AW51" s="90">
        <f>ROUND(BA51*L27,0)</f>
        <v>0</v>
      </c>
      <c r="AX51" s="90">
        <f>ROUND(BB51*L26,0)</f>
        <v>0</v>
      </c>
      <c r="AY51" s="90">
        <f>ROUND(BC51*L27,0)</f>
        <v>0</v>
      </c>
      <c r="AZ51" s="90">
        <f>ROUND(AZ52,0)</f>
        <v>0</v>
      </c>
      <c r="BA51" s="90">
        <f>ROUND(BA52,0)</f>
        <v>0</v>
      </c>
      <c r="BB51" s="90">
        <f>ROUND(BB52,0)</f>
        <v>0</v>
      </c>
      <c r="BC51" s="90">
        <f>ROUND(BC52,0)</f>
        <v>0</v>
      </c>
      <c r="BD51" s="92">
        <f>ROUND(BD52,0)</f>
        <v>0</v>
      </c>
      <c r="BS51" s="93" t="s">
        <v>77</v>
      </c>
      <c r="BT51" s="93" t="s">
        <v>78</v>
      </c>
      <c r="BU51" s="94" t="s">
        <v>79</v>
      </c>
      <c r="BV51" s="93" t="s">
        <v>80</v>
      </c>
      <c r="BW51" s="93" t="s">
        <v>7</v>
      </c>
      <c r="BX51" s="93" t="s">
        <v>81</v>
      </c>
      <c r="CL51" s="93" t="s">
        <v>23</v>
      </c>
    </row>
    <row r="52" spans="1:91" s="5" customFormat="1" ht="31.5" customHeight="1">
      <c r="A52" s="95" t="s">
        <v>82</v>
      </c>
      <c r="B52" s="96"/>
      <c r="C52" s="97"/>
      <c r="D52" s="360" t="s">
        <v>83</v>
      </c>
      <c r="E52" s="360"/>
      <c r="F52" s="360"/>
      <c r="G52" s="360"/>
      <c r="H52" s="360"/>
      <c r="I52" s="98"/>
      <c r="J52" s="360" t="s">
        <v>84</v>
      </c>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58">
        <f>'04 - Bytový dům Boženy Ně...'!J27</f>
        <v>0</v>
      </c>
      <c r="AH52" s="359"/>
      <c r="AI52" s="359"/>
      <c r="AJ52" s="359"/>
      <c r="AK52" s="359"/>
      <c r="AL52" s="359"/>
      <c r="AM52" s="359"/>
      <c r="AN52" s="358">
        <f>SUM(AG52,AT52)</f>
        <v>0</v>
      </c>
      <c r="AO52" s="359"/>
      <c r="AP52" s="359"/>
      <c r="AQ52" s="99" t="s">
        <v>85</v>
      </c>
      <c r="AR52" s="100"/>
      <c r="AS52" s="101">
        <v>0</v>
      </c>
      <c r="AT52" s="102">
        <f>ROUND(SUM(AV52:AW52),0)</f>
        <v>0</v>
      </c>
      <c r="AU52" s="103">
        <f>'04 - Bytový dům Boženy Ně...'!P98</f>
        <v>0</v>
      </c>
      <c r="AV52" s="102">
        <f>'04 - Bytový dům Boženy Ně...'!J30</f>
        <v>0</v>
      </c>
      <c r="AW52" s="102">
        <f>'04 - Bytový dům Boženy Ně...'!J31</f>
        <v>0</v>
      </c>
      <c r="AX52" s="102">
        <f>'04 - Bytový dům Boženy Ně...'!J32</f>
        <v>0</v>
      </c>
      <c r="AY52" s="102">
        <f>'04 - Bytový dům Boženy Ně...'!J33</f>
        <v>0</v>
      </c>
      <c r="AZ52" s="102">
        <f>'04 - Bytový dům Boženy Ně...'!F30</f>
        <v>0</v>
      </c>
      <c r="BA52" s="102">
        <f>'04 - Bytový dům Boženy Ně...'!F31</f>
        <v>0</v>
      </c>
      <c r="BB52" s="102">
        <f>'04 - Bytový dům Boženy Ně...'!F32</f>
        <v>0</v>
      </c>
      <c r="BC52" s="102">
        <f>'04 - Bytový dům Boženy Ně...'!F33</f>
        <v>0</v>
      </c>
      <c r="BD52" s="104">
        <f>'04 - Bytový dům Boženy Ně...'!F34</f>
        <v>0</v>
      </c>
      <c r="BT52" s="105" t="s">
        <v>10</v>
      </c>
      <c r="BV52" s="105" t="s">
        <v>80</v>
      </c>
      <c r="BW52" s="105" t="s">
        <v>86</v>
      </c>
      <c r="BX52" s="105" t="s">
        <v>7</v>
      </c>
      <c r="CL52" s="105" t="s">
        <v>23</v>
      </c>
      <c r="CM52" s="105" t="s">
        <v>10</v>
      </c>
    </row>
    <row r="53" spans="1:91" s="1" customFormat="1" ht="30" customHeight="1">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1" s="1" customFormat="1" ht="6.95"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algorithmName="SHA-512" hashValue="uMbHXVpMdnzvMzdglT/lGBKxCHeF9pjN8xyl+nAQmHJfyanW4V8Jk/gLCtf1GWJhQW0E8xYWlcNtUdlIaPdfKA==" saltValue="7+Qs2wlXHT9P2NJpow4ziWKgjJL9Fq0X75xhULxxvCG3SWEo4TOMIev3bGatB7fFjOVEFMM4TDg8h9pa+xVLpw=="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4 - Bytový dům Boženy Ně...'!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1"/>
  <sheetViews>
    <sheetView showGridLines="0" tabSelected="1" workbookViewId="0">
      <pane ySplit="1" topLeftCell="A59" activePane="bottomLeft" state="frozen"/>
      <selection pane="bottomLeft" activeCell="J438" sqref="J438"/>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07"/>
      <c r="C1" s="107"/>
      <c r="D1" s="108" t="s">
        <v>1</v>
      </c>
      <c r="E1" s="107"/>
      <c r="F1" s="109" t="s">
        <v>87</v>
      </c>
      <c r="G1" s="372" t="s">
        <v>88</v>
      </c>
      <c r="H1" s="372"/>
      <c r="I1" s="110"/>
      <c r="J1" s="109" t="s">
        <v>89</v>
      </c>
      <c r="K1" s="108" t="s">
        <v>90</v>
      </c>
      <c r="L1" s="109" t="s">
        <v>91</v>
      </c>
      <c r="M1" s="109"/>
      <c r="N1" s="109"/>
      <c r="O1" s="109"/>
      <c r="P1" s="109"/>
      <c r="Q1" s="109"/>
      <c r="R1" s="109"/>
      <c r="S1" s="109"/>
      <c r="T1" s="10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63"/>
      <c r="M2" s="363"/>
      <c r="N2" s="363"/>
      <c r="O2" s="363"/>
      <c r="P2" s="363"/>
      <c r="Q2" s="363"/>
      <c r="R2" s="363"/>
      <c r="S2" s="363"/>
      <c r="T2" s="363"/>
      <c r="U2" s="363"/>
      <c r="V2" s="363"/>
      <c r="AT2" s="23" t="s">
        <v>86</v>
      </c>
    </row>
    <row r="3" spans="1:70" ht="6.95" customHeight="1">
      <c r="B3" s="24"/>
      <c r="C3" s="25"/>
      <c r="D3" s="25"/>
      <c r="E3" s="25"/>
      <c r="F3" s="25"/>
      <c r="G3" s="25"/>
      <c r="H3" s="25"/>
      <c r="I3" s="111"/>
      <c r="J3" s="25"/>
      <c r="K3" s="26"/>
      <c r="AT3" s="23" t="s">
        <v>10</v>
      </c>
    </row>
    <row r="4" spans="1:70" ht="36.950000000000003" customHeight="1">
      <c r="B4" s="27"/>
      <c r="C4" s="28"/>
      <c r="D4" s="29" t="s">
        <v>92</v>
      </c>
      <c r="E4" s="28"/>
      <c r="F4" s="28"/>
      <c r="G4" s="28"/>
      <c r="H4" s="28"/>
      <c r="I4" s="112"/>
      <c r="J4" s="28"/>
      <c r="K4" s="30"/>
      <c r="M4" s="31" t="s">
        <v>13</v>
      </c>
      <c r="AT4" s="23" t="s">
        <v>6</v>
      </c>
    </row>
    <row r="5" spans="1:70" ht="6.95" customHeight="1">
      <c r="B5" s="27"/>
      <c r="C5" s="28"/>
      <c r="D5" s="28"/>
      <c r="E5" s="28"/>
      <c r="F5" s="28"/>
      <c r="G5" s="28"/>
      <c r="H5" s="28"/>
      <c r="I5" s="112"/>
      <c r="J5" s="28"/>
      <c r="K5" s="30"/>
    </row>
    <row r="6" spans="1:70">
      <c r="B6" s="27"/>
      <c r="C6" s="28"/>
      <c r="D6" s="36" t="s">
        <v>19</v>
      </c>
      <c r="E6" s="28"/>
      <c r="F6" s="28"/>
      <c r="G6" s="28"/>
      <c r="H6" s="28"/>
      <c r="I6" s="112"/>
      <c r="J6" s="28"/>
      <c r="K6" s="30"/>
    </row>
    <row r="7" spans="1:70" ht="16.5" customHeight="1">
      <c r="B7" s="27"/>
      <c r="C7" s="28"/>
      <c r="D7" s="28"/>
      <c r="E7" s="364" t="str">
        <f>'Rekapitulace stavby'!K6</f>
        <v>BD Dačice</v>
      </c>
      <c r="F7" s="365"/>
      <c r="G7" s="365"/>
      <c r="H7" s="365"/>
      <c r="I7" s="112"/>
      <c r="J7" s="28"/>
      <c r="K7" s="30"/>
    </row>
    <row r="8" spans="1:70" s="1" customFormat="1">
      <c r="B8" s="40"/>
      <c r="C8" s="41"/>
      <c r="D8" s="36" t="s">
        <v>93</v>
      </c>
      <c r="E8" s="41"/>
      <c r="F8" s="41"/>
      <c r="G8" s="41"/>
      <c r="H8" s="41"/>
      <c r="I8" s="113"/>
      <c r="J8" s="41"/>
      <c r="K8" s="44"/>
    </row>
    <row r="9" spans="1:70" s="1" customFormat="1" ht="36.950000000000003" customHeight="1">
      <c r="B9" s="40"/>
      <c r="C9" s="41"/>
      <c r="D9" s="41"/>
      <c r="E9" s="366" t="s">
        <v>94</v>
      </c>
      <c r="F9" s="367"/>
      <c r="G9" s="367"/>
      <c r="H9" s="367"/>
      <c r="I9" s="113"/>
      <c r="J9" s="41"/>
      <c r="K9" s="44"/>
    </row>
    <row r="10" spans="1:70" s="1" customFormat="1" ht="13.5">
      <c r="B10" s="40"/>
      <c r="C10" s="41"/>
      <c r="D10" s="41"/>
      <c r="E10" s="41"/>
      <c r="F10" s="41"/>
      <c r="G10" s="41"/>
      <c r="H10" s="41"/>
      <c r="I10" s="113"/>
      <c r="J10" s="41"/>
      <c r="K10" s="44"/>
    </row>
    <row r="11" spans="1:70" s="1" customFormat="1" ht="14.45" customHeight="1">
      <c r="B11" s="40"/>
      <c r="C11" s="41"/>
      <c r="D11" s="36" t="s">
        <v>22</v>
      </c>
      <c r="E11" s="41"/>
      <c r="F11" s="34" t="s">
        <v>23</v>
      </c>
      <c r="G11" s="41"/>
      <c r="H11" s="41"/>
      <c r="I11" s="114" t="s">
        <v>24</v>
      </c>
      <c r="J11" s="34" t="s">
        <v>23</v>
      </c>
      <c r="K11" s="44"/>
    </row>
    <row r="12" spans="1:70" s="1" customFormat="1" ht="14.45" customHeight="1">
      <c r="B12" s="40"/>
      <c r="C12" s="41"/>
      <c r="D12" s="36" t="s">
        <v>25</v>
      </c>
      <c r="E12" s="41"/>
      <c r="F12" s="34" t="s">
        <v>26</v>
      </c>
      <c r="G12" s="41"/>
      <c r="H12" s="41"/>
      <c r="I12" s="114" t="s">
        <v>27</v>
      </c>
      <c r="J12" s="115" t="str">
        <f>'Rekapitulace stavby'!AN8</f>
        <v>16. 11. 2017</v>
      </c>
      <c r="K12" s="44"/>
    </row>
    <row r="13" spans="1:70" s="1" customFormat="1" ht="10.9" customHeight="1">
      <c r="B13" s="40"/>
      <c r="C13" s="41"/>
      <c r="D13" s="41"/>
      <c r="E13" s="41"/>
      <c r="F13" s="41"/>
      <c r="G13" s="41"/>
      <c r="H13" s="41"/>
      <c r="I13" s="113"/>
      <c r="J13" s="41"/>
      <c r="K13" s="44"/>
    </row>
    <row r="14" spans="1:70" s="1" customFormat="1" ht="14.45" customHeight="1">
      <c r="B14" s="40"/>
      <c r="C14" s="41"/>
      <c r="D14" s="36" t="s">
        <v>31</v>
      </c>
      <c r="E14" s="41"/>
      <c r="F14" s="41"/>
      <c r="G14" s="41"/>
      <c r="H14" s="41"/>
      <c r="I14" s="114" t="s">
        <v>32</v>
      </c>
      <c r="J14" s="34" t="s">
        <v>23</v>
      </c>
      <c r="K14" s="44"/>
    </row>
    <row r="15" spans="1:70" s="1" customFormat="1" ht="18" customHeight="1">
      <c r="B15" s="40"/>
      <c r="C15" s="41"/>
      <c r="D15" s="41"/>
      <c r="E15" s="34" t="s">
        <v>33</v>
      </c>
      <c r="F15" s="41"/>
      <c r="G15" s="41"/>
      <c r="H15" s="41"/>
      <c r="I15" s="114" t="s">
        <v>34</v>
      </c>
      <c r="J15" s="34" t="s">
        <v>23</v>
      </c>
      <c r="K15" s="44"/>
    </row>
    <row r="16" spans="1:70" s="1" customFormat="1" ht="6.95" customHeight="1">
      <c r="B16" s="40"/>
      <c r="C16" s="41"/>
      <c r="D16" s="41"/>
      <c r="E16" s="41"/>
      <c r="F16" s="41"/>
      <c r="G16" s="41"/>
      <c r="H16" s="41"/>
      <c r="I16" s="113"/>
      <c r="J16" s="41"/>
      <c r="K16" s="44"/>
    </row>
    <row r="17" spans="2:11" s="1" customFormat="1" ht="14.45" customHeight="1">
      <c r="B17" s="40"/>
      <c r="C17" s="41"/>
      <c r="D17" s="36" t="s">
        <v>35</v>
      </c>
      <c r="E17" s="41"/>
      <c r="F17" s="41"/>
      <c r="G17" s="41"/>
      <c r="H17" s="41"/>
      <c r="I17" s="114"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4" t="s">
        <v>34</v>
      </c>
      <c r="J18" s="34" t="str">
        <f>IF('Rekapitulace stavby'!AN14="Vyplň údaj","",IF('Rekapitulace stavby'!AN14="","",'Rekapitulace stavby'!AN14))</f>
        <v/>
      </c>
      <c r="K18" s="44"/>
    </row>
    <row r="19" spans="2:11" s="1" customFormat="1" ht="6.95" customHeight="1">
      <c r="B19" s="40"/>
      <c r="C19" s="41"/>
      <c r="D19" s="41"/>
      <c r="E19" s="41"/>
      <c r="F19" s="41"/>
      <c r="G19" s="41"/>
      <c r="H19" s="41"/>
      <c r="I19" s="113"/>
      <c r="J19" s="41"/>
      <c r="K19" s="44"/>
    </row>
    <row r="20" spans="2:11" s="1" customFormat="1" ht="14.45" customHeight="1">
      <c r="B20" s="40"/>
      <c r="C20" s="41"/>
      <c r="D20" s="36" t="s">
        <v>37</v>
      </c>
      <c r="E20" s="41"/>
      <c r="F20" s="41"/>
      <c r="G20" s="41"/>
      <c r="H20" s="41"/>
      <c r="I20" s="114" t="s">
        <v>32</v>
      </c>
      <c r="J20" s="34" t="s">
        <v>38</v>
      </c>
      <c r="K20" s="44"/>
    </row>
    <row r="21" spans="2:11" s="1" customFormat="1" ht="18" customHeight="1">
      <c r="B21" s="40"/>
      <c r="C21" s="41"/>
      <c r="D21" s="41"/>
      <c r="E21" s="34" t="s">
        <v>39</v>
      </c>
      <c r="F21" s="41"/>
      <c r="G21" s="41"/>
      <c r="H21" s="41"/>
      <c r="I21" s="114" t="s">
        <v>34</v>
      </c>
      <c r="J21" s="34" t="s">
        <v>40</v>
      </c>
      <c r="K21" s="44"/>
    </row>
    <row r="22" spans="2:11" s="1" customFormat="1" ht="6.95" customHeight="1">
      <c r="B22" s="40"/>
      <c r="C22" s="41"/>
      <c r="D22" s="41"/>
      <c r="E22" s="41"/>
      <c r="F22" s="41"/>
      <c r="G22" s="41"/>
      <c r="H22" s="41"/>
      <c r="I22" s="113"/>
      <c r="J22" s="41"/>
      <c r="K22" s="44"/>
    </row>
    <row r="23" spans="2:11" s="1" customFormat="1" ht="14.45" customHeight="1">
      <c r="B23" s="40"/>
      <c r="C23" s="41"/>
      <c r="D23" s="36" t="s">
        <v>42</v>
      </c>
      <c r="E23" s="41"/>
      <c r="F23" s="41"/>
      <c r="G23" s="41"/>
      <c r="H23" s="41"/>
      <c r="I23" s="113"/>
      <c r="J23" s="41"/>
      <c r="K23" s="44"/>
    </row>
    <row r="24" spans="2:11" s="6" customFormat="1" ht="16.5" customHeight="1">
      <c r="B24" s="116"/>
      <c r="C24" s="117"/>
      <c r="D24" s="117"/>
      <c r="E24" s="333" t="s">
        <v>23</v>
      </c>
      <c r="F24" s="333"/>
      <c r="G24" s="333"/>
      <c r="H24" s="333"/>
      <c r="I24" s="118"/>
      <c r="J24" s="117"/>
      <c r="K24" s="119"/>
    </row>
    <row r="25" spans="2:11" s="1" customFormat="1" ht="6.95" customHeight="1">
      <c r="B25" s="40"/>
      <c r="C25" s="41"/>
      <c r="D25" s="41"/>
      <c r="E25" s="41"/>
      <c r="F25" s="41"/>
      <c r="G25" s="41"/>
      <c r="H25" s="41"/>
      <c r="I25" s="113"/>
      <c r="J25" s="41"/>
      <c r="K25" s="44"/>
    </row>
    <row r="26" spans="2:11" s="1" customFormat="1" ht="6.95" customHeight="1">
      <c r="B26" s="40"/>
      <c r="C26" s="41"/>
      <c r="D26" s="84"/>
      <c r="E26" s="84"/>
      <c r="F26" s="84"/>
      <c r="G26" s="84"/>
      <c r="H26" s="84"/>
      <c r="I26" s="120"/>
      <c r="J26" s="84"/>
      <c r="K26" s="121"/>
    </row>
    <row r="27" spans="2:11" s="1" customFormat="1" ht="25.35" customHeight="1">
      <c r="B27" s="40"/>
      <c r="C27" s="41"/>
      <c r="D27" s="122" t="s">
        <v>44</v>
      </c>
      <c r="E27" s="41"/>
      <c r="F27" s="41"/>
      <c r="G27" s="41"/>
      <c r="H27" s="41"/>
      <c r="I27" s="113"/>
      <c r="J27" s="123">
        <f>ROUND(J98,0)</f>
        <v>0</v>
      </c>
      <c r="K27" s="44"/>
    </row>
    <row r="28" spans="2:11" s="1" customFormat="1" ht="6.95" customHeight="1">
      <c r="B28" s="40"/>
      <c r="C28" s="41"/>
      <c r="D28" s="84"/>
      <c r="E28" s="84"/>
      <c r="F28" s="84"/>
      <c r="G28" s="84"/>
      <c r="H28" s="84"/>
      <c r="I28" s="120"/>
      <c r="J28" s="84"/>
      <c r="K28" s="121"/>
    </row>
    <row r="29" spans="2:11" s="1" customFormat="1" ht="14.45" customHeight="1">
      <c r="B29" s="40"/>
      <c r="C29" s="41"/>
      <c r="D29" s="41"/>
      <c r="E29" s="41"/>
      <c r="F29" s="45" t="s">
        <v>46</v>
      </c>
      <c r="G29" s="41"/>
      <c r="H29" s="41"/>
      <c r="I29" s="124" t="s">
        <v>45</v>
      </c>
      <c r="J29" s="45" t="s">
        <v>47</v>
      </c>
      <c r="K29" s="44"/>
    </row>
    <row r="30" spans="2:11" s="1" customFormat="1" ht="14.45" customHeight="1">
      <c r="B30" s="40"/>
      <c r="C30" s="41"/>
      <c r="D30" s="48" t="s">
        <v>48</v>
      </c>
      <c r="E30" s="48" t="s">
        <v>49</v>
      </c>
      <c r="F30" s="125">
        <f>ROUND(SUM(BE98:BE430), 0)</f>
        <v>0</v>
      </c>
      <c r="G30" s="41"/>
      <c r="H30" s="41"/>
      <c r="I30" s="126">
        <v>0.21</v>
      </c>
      <c r="J30" s="125">
        <f>ROUND(ROUND((SUM(BE98:BE430)), 0)*I30, 0)</f>
        <v>0</v>
      </c>
      <c r="K30" s="44"/>
    </row>
    <row r="31" spans="2:11" s="1" customFormat="1" ht="14.45" customHeight="1">
      <c r="B31" s="40"/>
      <c r="C31" s="41"/>
      <c r="D31" s="41"/>
      <c r="E31" s="48" t="s">
        <v>50</v>
      </c>
      <c r="F31" s="125">
        <f>ROUND(SUM(BF98:BF430), 0)</f>
        <v>0</v>
      </c>
      <c r="G31" s="41"/>
      <c r="H31" s="41"/>
      <c r="I31" s="126">
        <v>0.15</v>
      </c>
      <c r="J31" s="125">
        <f>ROUND(ROUND((SUM(BF98:BF430)), 0)*I31, 0)</f>
        <v>0</v>
      </c>
      <c r="K31" s="44"/>
    </row>
    <row r="32" spans="2:11" s="1" customFormat="1" ht="14.45" hidden="1" customHeight="1">
      <c r="B32" s="40"/>
      <c r="C32" s="41"/>
      <c r="D32" s="41"/>
      <c r="E32" s="48" t="s">
        <v>51</v>
      </c>
      <c r="F32" s="125">
        <f>ROUND(SUM(BG98:BG430), 0)</f>
        <v>0</v>
      </c>
      <c r="G32" s="41"/>
      <c r="H32" s="41"/>
      <c r="I32" s="126">
        <v>0.21</v>
      </c>
      <c r="J32" s="125">
        <v>0</v>
      </c>
      <c r="K32" s="44"/>
    </row>
    <row r="33" spans="2:11" s="1" customFormat="1" ht="14.45" hidden="1" customHeight="1">
      <c r="B33" s="40"/>
      <c r="C33" s="41"/>
      <c r="D33" s="41"/>
      <c r="E33" s="48" t="s">
        <v>52</v>
      </c>
      <c r="F33" s="125">
        <f>ROUND(SUM(BH98:BH430), 0)</f>
        <v>0</v>
      </c>
      <c r="G33" s="41"/>
      <c r="H33" s="41"/>
      <c r="I33" s="126">
        <v>0.15</v>
      </c>
      <c r="J33" s="125">
        <v>0</v>
      </c>
      <c r="K33" s="44"/>
    </row>
    <row r="34" spans="2:11" s="1" customFormat="1" ht="14.45" hidden="1" customHeight="1">
      <c r="B34" s="40"/>
      <c r="C34" s="41"/>
      <c r="D34" s="41"/>
      <c r="E34" s="48" t="s">
        <v>53</v>
      </c>
      <c r="F34" s="125">
        <f>ROUND(SUM(BI98:BI430), 0)</f>
        <v>0</v>
      </c>
      <c r="G34" s="41"/>
      <c r="H34" s="41"/>
      <c r="I34" s="126">
        <v>0</v>
      </c>
      <c r="J34" s="125">
        <v>0</v>
      </c>
      <c r="K34" s="44"/>
    </row>
    <row r="35" spans="2:11" s="1" customFormat="1" ht="6.95" customHeight="1">
      <c r="B35" s="40"/>
      <c r="C35" s="41"/>
      <c r="D35" s="41"/>
      <c r="E35" s="41"/>
      <c r="F35" s="41"/>
      <c r="G35" s="41"/>
      <c r="H35" s="41"/>
      <c r="I35" s="113"/>
      <c r="J35" s="41"/>
      <c r="K35" s="44"/>
    </row>
    <row r="36" spans="2:11" s="1" customFormat="1" ht="25.35" customHeight="1">
      <c r="B36" s="40"/>
      <c r="C36" s="127"/>
      <c r="D36" s="128" t="s">
        <v>54</v>
      </c>
      <c r="E36" s="78"/>
      <c r="F36" s="78"/>
      <c r="G36" s="129" t="s">
        <v>55</v>
      </c>
      <c r="H36" s="130" t="s">
        <v>56</v>
      </c>
      <c r="I36" s="131"/>
      <c r="J36" s="132">
        <f>SUM(J27:J34)</f>
        <v>0</v>
      </c>
      <c r="K36" s="133"/>
    </row>
    <row r="37" spans="2:11" s="1" customFormat="1" ht="14.45" customHeight="1">
      <c r="B37" s="55"/>
      <c r="C37" s="56"/>
      <c r="D37" s="56"/>
      <c r="E37" s="56"/>
      <c r="F37" s="56"/>
      <c r="G37" s="56"/>
      <c r="H37" s="56"/>
      <c r="I37" s="134"/>
      <c r="J37" s="56"/>
      <c r="K37" s="57"/>
    </row>
    <row r="41" spans="2:11" s="1" customFormat="1" ht="6.95" customHeight="1">
      <c r="B41" s="135"/>
      <c r="C41" s="136"/>
      <c r="D41" s="136"/>
      <c r="E41" s="136"/>
      <c r="F41" s="136"/>
      <c r="G41" s="136"/>
      <c r="H41" s="136"/>
      <c r="I41" s="137"/>
      <c r="J41" s="136"/>
      <c r="K41" s="138"/>
    </row>
    <row r="42" spans="2:11" s="1" customFormat="1" ht="36.950000000000003" customHeight="1">
      <c r="B42" s="40"/>
      <c r="C42" s="29" t="s">
        <v>95</v>
      </c>
      <c r="D42" s="41"/>
      <c r="E42" s="41"/>
      <c r="F42" s="41"/>
      <c r="G42" s="41"/>
      <c r="H42" s="41"/>
      <c r="I42" s="113"/>
      <c r="J42" s="41"/>
      <c r="K42" s="44"/>
    </row>
    <row r="43" spans="2:11" s="1" customFormat="1" ht="6.95" customHeight="1">
      <c r="B43" s="40"/>
      <c r="C43" s="41"/>
      <c r="D43" s="41"/>
      <c r="E43" s="41"/>
      <c r="F43" s="41"/>
      <c r="G43" s="41"/>
      <c r="H43" s="41"/>
      <c r="I43" s="113"/>
      <c r="J43" s="41"/>
      <c r="K43" s="44"/>
    </row>
    <row r="44" spans="2:11" s="1" customFormat="1" ht="14.45" customHeight="1">
      <c r="B44" s="40"/>
      <c r="C44" s="36" t="s">
        <v>19</v>
      </c>
      <c r="D44" s="41"/>
      <c r="E44" s="41"/>
      <c r="F44" s="41"/>
      <c r="G44" s="41"/>
      <c r="H44" s="41"/>
      <c r="I44" s="113"/>
      <c r="J44" s="41"/>
      <c r="K44" s="44"/>
    </row>
    <row r="45" spans="2:11" s="1" customFormat="1" ht="16.5" customHeight="1">
      <c r="B45" s="40"/>
      <c r="C45" s="41"/>
      <c r="D45" s="41"/>
      <c r="E45" s="364" t="str">
        <f>E7</f>
        <v>BD Dačice</v>
      </c>
      <c r="F45" s="365"/>
      <c r="G45" s="365"/>
      <c r="H45" s="365"/>
      <c r="I45" s="113"/>
      <c r="J45" s="41"/>
      <c r="K45" s="44"/>
    </row>
    <row r="46" spans="2:11" s="1" customFormat="1" ht="14.45" customHeight="1">
      <c r="B46" s="40"/>
      <c r="C46" s="36" t="s">
        <v>93</v>
      </c>
      <c r="D46" s="41"/>
      <c r="E46" s="41"/>
      <c r="F46" s="41"/>
      <c r="G46" s="41"/>
      <c r="H46" s="41"/>
      <c r="I46" s="113"/>
      <c r="J46" s="41"/>
      <c r="K46" s="44"/>
    </row>
    <row r="47" spans="2:11" s="1" customFormat="1" ht="17.25" customHeight="1">
      <c r="B47" s="40"/>
      <c r="C47" s="41"/>
      <c r="D47" s="41"/>
      <c r="E47" s="366" t="str">
        <f>E9</f>
        <v>04 - Bytový dům Boženy Němcové 209, Dačice - zateplení domu</v>
      </c>
      <c r="F47" s="367"/>
      <c r="G47" s="367"/>
      <c r="H47" s="367"/>
      <c r="I47" s="113"/>
      <c r="J47" s="41"/>
      <c r="K47" s="44"/>
    </row>
    <row r="48" spans="2:11" s="1" customFormat="1" ht="6.95" customHeight="1">
      <c r="B48" s="40"/>
      <c r="C48" s="41"/>
      <c r="D48" s="41"/>
      <c r="E48" s="41"/>
      <c r="F48" s="41"/>
      <c r="G48" s="41"/>
      <c r="H48" s="41"/>
      <c r="I48" s="113"/>
      <c r="J48" s="41"/>
      <c r="K48" s="44"/>
    </row>
    <row r="49" spans="2:47" s="1" customFormat="1" ht="18" customHeight="1">
      <c r="B49" s="40"/>
      <c r="C49" s="36" t="s">
        <v>25</v>
      </c>
      <c r="D49" s="41"/>
      <c r="E49" s="41"/>
      <c r="F49" s="34" t="str">
        <f>F12</f>
        <v>Dačice</v>
      </c>
      <c r="G49" s="41"/>
      <c r="H49" s="41"/>
      <c r="I49" s="114" t="s">
        <v>27</v>
      </c>
      <c r="J49" s="115" t="str">
        <f>IF(J12="","",J12)</f>
        <v>16. 11. 2017</v>
      </c>
      <c r="K49" s="44"/>
    </row>
    <row r="50" spans="2:47" s="1" customFormat="1" ht="6.95" customHeight="1">
      <c r="B50" s="40"/>
      <c r="C50" s="41"/>
      <c r="D50" s="41"/>
      <c r="E50" s="41"/>
      <c r="F50" s="41"/>
      <c r="G50" s="41"/>
      <c r="H50" s="41"/>
      <c r="I50" s="113"/>
      <c r="J50" s="41"/>
      <c r="K50" s="44"/>
    </row>
    <row r="51" spans="2:47" s="1" customFormat="1">
      <c r="B51" s="40"/>
      <c r="C51" s="36" t="s">
        <v>31</v>
      </c>
      <c r="D51" s="41"/>
      <c r="E51" s="41"/>
      <c r="F51" s="34" t="str">
        <f>E15</f>
        <v>Město Dačice, Krajířova 27, Dačice</v>
      </c>
      <c r="G51" s="41"/>
      <c r="H51" s="41"/>
      <c r="I51" s="114" t="s">
        <v>37</v>
      </c>
      <c r="J51" s="333" t="str">
        <f>E21</f>
        <v>Ing.Michal Rod</v>
      </c>
      <c r="K51" s="44"/>
    </row>
    <row r="52" spans="2:47" s="1" customFormat="1" ht="14.45" customHeight="1">
      <c r="B52" s="40"/>
      <c r="C52" s="36" t="s">
        <v>35</v>
      </c>
      <c r="D52" s="41"/>
      <c r="E52" s="41"/>
      <c r="F52" s="34" t="str">
        <f>IF(E18="","",E18)</f>
        <v/>
      </c>
      <c r="G52" s="41"/>
      <c r="H52" s="41"/>
      <c r="I52" s="113"/>
      <c r="J52" s="368"/>
      <c r="K52" s="44"/>
    </row>
    <row r="53" spans="2:47" s="1" customFormat="1" ht="10.35" customHeight="1">
      <c r="B53" s="40"/>
      <c r="C53" s="41"/>
      <c r="D53" s="41"/>
      <c r="E53" s="41"/>
      <c r="F53" s="41"/>
      <c r="G53" s="41"/>
      <c r="H53" s="41"/>
      <c r="I53" s="113"/>
      <c r="J53" s="41"/>
      <c r="K53" s="44"/>
    </row>
    <row r="54" spans="2:47" s="1" customFormat="1" ht="29.25" customHeight="1">
      <c r="B54" s="40"/>
      <c r="C54" s="139" t="s">
        <v>96</v>
      </c>
      <c r="D54" s="127"/>
      <c r="E54" s="127"/>
      <c r="F54" s="127"/>
      <c r="G54" s="127"/>
      <c r="H54" s="127"/>
      <c r="I54" s="140"/>
      <c r="J54" s="141" t="s">
        <v>97</v>
      </c>
      <c r="K54" s="142"/>
    </row>
    <row r="55" spans="2:47" s="1" customFormat="1" ht="10.35" customHeight="1">
      <c r="B55" s="40"/>
      <c r="C55" s="41"/>
      <c r="D55" s="41"/>
      <c r="E55" s="41"/>
      <c r="F55" s="41"/>
      <c r="G55" s="41"/>
      <c r="H55" s="41"/>
      <c r="I55" s="113"/>
      <c r="J55" s="41"/>
      <c r="K55" s="44"/>
    </row>
    <row r="56" spans="2:47" s="1" customFormat="1" ht="29.25" customHeight="1">
      <c r="B56" s="40"/>
      <c r="C56" s="143" t="s">
        <v>98</v>
      </c>
      <c r="D56" s="41"/>
      <c r="E56" s="41"/>
      <c r="F56" s="41"/>
      <c r="G56" s="41"/>
      <c r="H56" s="41"/>
      <c r="I56" s="113"/>
      <c r="J56" s="123">
        <f>J98</f>
        <v>0</v>
      </c>
      <c r="K56" s="44"/>
      <c r="AU56" s="23" t="s">
        <v>99</v>
      </c>
    </row>
    <row r="57" spans="2:47" s="7" customFormat="1" ht="24.95" customHeight="1">
      <c r="B57" s="144"/>
      <c r="C57" s="145"/>
      <c r="D57" s="146" t="s">
        <v>100</v>
      </c>
      <c r="E57" s="147"/>
      <c r="F57" s="147"/>
      <c r="G57" s="147"/>
      <c r="H57" s="147"/>
      <c r="I57" s="148"/>
      <c r="J57" s="149">
        <f>J99</f>
        <v>0</v>
      </c>
      <c r="K57" s="150"/>
    </row>
    <row r="58" spans="2:47" s="8" customFormat="1" ht="19.899999999999999" customHeight="1">
      <c r="B58" s="151"/>
      <c r="C58" s="152"/>
      <c r="D58" s="153" t="s">
        <v>101</v>
      </c>
      <c r="E58" s="154"/>
      <c r="F58" s="154"/>
      <c r="G58" s="154"/>
      <c r="H58" s="154"/>
      <c r="I58" s="155"/>
      <c r="J58" s="156">
        <f>J100</f>
        <v>0</v>
      </c>
      <c r="K58" s="157"/>
    </row>
    <row r="59" spans="2:47" s="8" customFormat="1" ht="19.899999999999999" customHeight="1">
      <c r="B59" s="151"/>
      <c r="C59" s="152"/>
      <c r="D59" s="153" t="s">
        <v>102</v>
      </c>
      <c r="E59" s="154"/>
      <c r="F59" s="154"/>
      <c r="G59" s="154"/>
      <c r="H59" s="154"/>
      <c r="I59" s="155"/>
      <c r="J59" s="156">
        <f>J135</f>
        <v>0</v>
      </c>
      <c r="K59" s="157"/>
    </row>
    <row r="60" spans="2:47" s="8" customFormat="1" ht="19.899999999999999" customHeight="1">
      <c r="B60" s="151"/>
      <c r="C60" s="152"/>
      <c r="D60" s="153" t="s">
        <v>103</v>
      </c>
      <c r="E60" s="154"/>
      <c r="F60" s="154"/>
      <c r="G60" s="154"/>
      <c r="H60" s="154"/>
      <c r="I60" s="155"/>
      <c r="J60" s="156">
        <f>J231</f>
        <v>0</v>
      </c>
      <c r="K60" s="157"/>
    </row>
    <row r="61" spans="2:47" s="8" customFormat="1" ht="19.899999999999999" customHeight="1">
      <c r="B61" s="151"/>
      <c r="C61" s="152"/>
      <c r="D61" s="153" t="s">
        <v>104</v>
      </c>
      <c r="E61" s="154"/>
      <c r="F61" s="154"/>
      <c r="G61" s="154"/>
      <c r="H61" s="154"/>
      <c r="I61" s="155"/>
      <c r="J61" s="156">
        <f>J233</f>
        <v>0</v>
      </c>
      <c r="K61" s="157"/>
    </row>
    <row r="62" spans="2:47" s="8" customFormat="1" ht="19.899999999999999" customHeight="1">
      <c r="B62" s="151"/>
      <c r="C62" s="152"/>
      <c r="D62" s="153" t="s">
        <v>105</v>
      </c>
      <c r="E62" s="154"/>
      <c r="F62" s="154"/>
      <c r="G62" s="154"/>
      <c r="H62" s="154"/>
      <c r="I62" s="155"/>
      <c r="J62" s="156">
        <f>J250</f>
        <v>0</v>
      </c>
      <c r="K62" s="157"/>
    </row>
    <row r="63" spans="2:47" s="8" customFormat="1" ht="19.899999999999999" customHeight="1">
      <c r="B63" s="151"/>
      <c r="C63" s="152"/>
      <c r="D63" s="153" t="s">
        <v>106</v>
      </c>
      <c r="E63" s="154"/>
      <c r="F63" s="154"/>
      <c r="G63" s="154"/>
      <c r="H63" s="154"/>
      <c r="I63" s="155"/>
      <c r="J63" s="156">
        <f>J271</f>
        <v>0</v>
      </c>
      <c r="K63" s="157"/>
    </row>
    <row r="64" spans="2:47" s="8" customFormat="1" ht="19.899999999999999" customHeight="1">
      <c r="B64" s="151"/>
      <c r="C64" s="152"/>
      <c r="D64" s="153" t="s">
        <v>107</v>
      </c>
      <c r="E64" s="154"/>
      <c r="F64" s="154"/>
      <c r="G64" s="154"/>
      <c r="H64" s="154"/>
      <c r="I64" s="155"/>
      <c r="J64" s="156">
        <f>J277</f>
        <v>0</v>
      </c>
      <c r="K64" s="157"/>
    </row>
    <row r="65" spans="2:11" s="8" customFormat="1" ht="19.899999999999999" customHeight="1">
      <c r="B65" s="151"/>
      <c r="C65" s="152"/>
      <c r="D65" s="153" t="s">
        <v>108</v>
      </c>
      <c r="E65" s="154"/>
      <c r="F65" s="154"/>
      <c r="G65" s="154"/>
      <c r="H65" s="154"/>
      <c r="I65" s="155"/>
      <c r="J65" s="156">
        <f>J289</f>
        <v>0</v>
      </c>
      <c r="K65" s="157"/>
    </row>
    <row r="66" spans="2:11" s="7" customFormat="1" ht="24.95" customHeight="1">
      <c r="B66" s="144"/>
      <c r="C66" s="145"/>
      <c r="D66" s="146" t="s">
        <v>109</v>
      </c>
      <c r="E66" s="147"/>
      <c r="F66" s="147"/>
      <c r="G66" s="147"/>
      <c r="H66" s="147"/>
      <c r="I66" s="148"/>
      <c r="J66" s="149">
        <f>J292</f>
        <v>0</v>
      </c>
      <c r="K66" s="150"/>
    </row>
    <row r="67" spans="2:11" s="8" customFormat="1" ht="19.899999999999999" customHeight="1">
      <c r="B67" s="151"/>
      <c r="C67" s="152"/>
      <c r="D67" s="153" t="s">
        <v>110</v>
      </c>
      <c r="E67" s="154"/>
      <c r="F67" s="154"/>
      <c r="G67" s="154"/>
      <c r="H67" s="154"/>
      <c r="I67" s="155"/>
      <c r="J67" s="156">
        <f>J293</f>
        <v>0</v>
      </c>
      <c r="K67" s="157"/>
    </row>
    <row r="68" spans="2:11" s="8" customFormat="1" ht="19.899999999999999" customHeight="1">
      <c r="B68" s="151"/>
      <c r="C68" s="152"/>
      <c r="D68" s="153" t="s">
        <v>111</v>
      </c>
      <c r="E68" s="154"/>
      <c r="F68" s="154"/>
      <c r="G68" s="154"/>
      <c r="H68" s="154"/>
      <c r="I68" s="155"/>
      <c r="J68" s="156">
        <f>J305</f>
        <v>0</v>
      </c>
      <c r="K68" s="157"/>
    </row>
    <row r="69" spans="2:11" s="8" customFormat="1" ht="19.899999999999999" customHeight="1">
      <c r="B69" s="151"/>
      <c r="C69" s="152"/>
      <c r="D69" s="153" t="s">
        <v>112</v>
      </c>
      <c r="E69" s="154"/>
      <c r="F69" s="154"/>
      <c r="G69" s="154"/>
      <c r="H69" s="154"/>
      <c r="I69" s="155"/>
      <c r="J69" s="156">
        <f>J348</f>
        <v>0</v>
      </c>
      <c r="K69" s="157"/>
    </row>
    <row r="70" spans="2:11" s="8" customFormat="1" ht="19.899999999999999" customHeight="1">
      <c r="B70" s="151"/>
      <c r="C70" s="152"/>
      <c r="D70" s="153" t="s">
        <v>113</v>
      </c>
      <c r="E70" s="154"/>
      <c r="F70" s="154"/>
      <c r="G70" s="154"/>
      <c r="H70" s="154"/>
      <c r="I70" s="155"/>
      <c r="J70" s="156">
        <f>J351</f>
        <v>0</v>
      </c>
      <c r="K70" s="157"/>
    </row>
    <row r="71" spans="2:11" s="8" customFormat="1" ht="19.899999999999999" customHeight="1">
      <c r="B71" s="151"/>
      <c r="C71" s="152"/>
      <c r="D71" s="153" t="s">
        <v>114</v>
      </c>
      <c r="E71" s="154"/>
      <c r="F71" s="154"/>
      <c r="G71" s="154"/>
      <c r="H71" s="154"/>
      <c r="I71" s="155"/>
      <c r="J71" s="156">
        <f>J370</f>
        <v>0</v>
      </c>
      <c r="K71" s="157"/>
    </row>
    <row r="72" spans="2:11" s="8" customFormat="1" ht="19.899999999999999" customHeight="1">
      <c r="B72" s="151"/>
      <c r="C72" s="152"/>
      <c r="D72" s="153" t="s">
        <v>115</v>
      </c>
      <c r="E72" s="154"/>
      <c r="F72" s="154"/>
      <c r="G72" s="154"/>
      <c r="H72" s="154"/>
      <c r="I72" s="155"/>
      <c r="J72" s="156">
        <f>J401</f>
        <v>0</v>
      </c>
      <c r="K72" s="157"/>
    </row>
    <row r="73" spans="2:11" s="8" customFormat="1" ht="19.899999999999999" customHeight="1">
      <c r="B73" s="151"/>
      <c r="C73" s="152"/>
      <c r="D73" s="153" t="s">
        <v>116</v>
      </c>
      <c r="E73" s="154"/>
      <c r="F73" s="154"/>
      <c r="G73" s="154"/>
      <c r="H73" s="154"/>
      <c r="I73" s="155"/>
      <c r="J73" s="156">
        <f>J409</f>
        <v>0</v>
      </c>
      <c r="K73" s="157"/>
    </row>
    <row r="74" spans="2:11" s="8" customFormat="1" ht="19.899999999999999" customHeight="1">
      <c r="B74" s="151"/>
      <c r="C74" s="152"/>
      <c r="D74" s="153" t="s">
        <v>117</v>
      </c>
      <c r="E74" s="154"/>
      <c r="F74" s="154"/>
      <c r="G74" s="154"/>
      <c r="H74" s="154"/>
      <c r="I74" s="155"/>
      <c r="J74" s="156">
        <f>J417</f>
        <v>0</v>
      </c>
      <c r="K74" s="157"/>
    </row>
    <row r="75" spans="2:11" s="7" customFormat="1" ht="24.95" customHeight="1">
      <c r="B75" s="144"/>
      <c r="C75" s="145"/>
      <c r="D75" s="146" t="s">
        <v>118</v>
      </c>
      <c r="E75" s="147"/>
      <c r="F75" s="147"/>
      <c r="G75" s="147"/>
      <c r="H75" s="147"/>
      <c r="I75" s="148"/>
      <c r="J75" s="149">
        <f>J421</f>
        <v>0</v>
      </c>
      <c r="K75" s="150"/>
    </row>
    <row r="76" spans="2:11" s="8" customFormat="1" ht="19.899999999999999" customHeight="1">
      <c r="B76" s="151"/>
      <c r="C76" s="152"/>
      <c r="D76" s="153" t="s">
        <v>119</v>
      </c>
      <c r="E76" s="154"/>
      <c r="F76" s="154"/>
      <c r="G76" s="154"/>
      <c r="H76" s="154"/>
      <c r="I76" s="155"/>
      <c r="J76" s="156">
        <f>J422</f>
        <v>0</v>
      </c>
      <c r="K76" s="157"/>
    </row>
    <row r="77" spans="2:11" s="8" customFormat="1" ht="19.899999999999999" customHeight="1">
      <c r="B77" s="151"/>
      <c r="C77" s="152"/>
      <c r="D77" s="153" t="s">
        <v>120</v>
      </c>
      <c r="E77" s="154"/>
      <c r="F77" s="154"/>
      <c r="G77" s="154"/>
      <c r="H77" s="154"/>
      <c r="I77" s="155"/>
      <c r="J77" s="156">
        <f>J425</f>
        <v>0</v>
      </c>
      <c r="K77" s="157"/>
    </row>
    <row r="78" spans="2:11" s="8" customFormat="1" ht="19.899999999999999" customHeight="1">
      <c r="B78" s="151"/>
      <c r="C78" s="152"/>
      <c r="D78" s="153" t="s">
        <v>121</v>
      </c>
      <c r="E78" s="154"/>
      <c r="F78" s="154"/>
      <c r="G78" s="154"/>
      <c r="H78" s="154"/>
      <c r="I78" s="155"/>
      <c r="J78" s="156">
        <f>J427</f>
        <v>0</v>
      </c>
      <c r="K78" s="157"/>
    </row>
    <row r="79" spans="2:11" s="1" customFormat="1" ht="21.75" customHeight="1">
      <c r="B79" s="40"/>
      <c r="C79" s="41"/>
      <c r="D79" s="41"/>
      <c r="E79" s="41"/>
      <c r="F79" s="41"/>
      <c r="G79" s="41"/>
      <c r="H79" s="41"/>
      <c r="I79" s="113"/>
      <c r="J79" s="41"/>
      <c r="K79" s="44"/>
    </row>
    <row r="80" spans="2:11" s="1" customFormat="1" ht="6.95" customHeight="1">
      <c r="B80" s="55"/>
      <c r="C80" s="56"/>
      <c r="D80" s="56"/>
      <c r="E80" s="56"/>
      <c r="F80" s="56"/>
      <c r="G80" s="56"/>
      <c r="H80" s="56"/>
      <c r="I80" s="134"/>
      <c r="J80" s="56"/>
      <c r="K80" s="57"/>
    </row>
    <row r="84" spans="2:12" s="1" customFormat="1" ht="6.95" customHeight="1">
      <c r="B84" s="58"/>
      <c r="C84" s="59"/>
      <c r="D84" s="59"/>
      <c r="E84" s="59"/>
      <c r="F84" s="59"/>
      <c r="G84" s="59"/>
      <c r="H84" s="59"/>
      <c r="I84" s="137"/>
      <c r="J84" s="59"/>
      <c r="K84" s="59"/>
      <c r="L84" s="60"/>
    </row>
    <row r="85" spans="2:12" s="1" customFormat="1" ht="36.950000000000003" customHeight="1">
      <c r="B85" s="40"/>
      <c r="C85" s="61" t="s">
        <v>122</v>
      </c>
      <c r="D85" s="62"/>
      <c r="E85" s="62"/>
      <c r="F85" s="62"/>
      <c r="G85" s="62"/>
      <c r="H85" s="62"/>
      <c r="I85" s="158"/>
      <c r="J85" s="62"/>
      <c r="K85" s="62"/>
      <c r="L85" s="60"/>
    </row>
    <row r="86" spans="2:12" s="1" customFormat="1" ht="6.95" customHeight="1">
      <c r="B86" s="40"/>
      <c r="C86" s="62"/>
      <c r="D86" s="62"/>
      <c r="E86" s="62"/>
      <c r="F86" s="62"/>
      <c r="G86" s="62"/>
      <c r="H86" s="62"/>
      <c r="I86" s="158"/>
      <c r="J86" s="62"/>
      <c r="K86" s="62"/>
      <c r="L86" s="60"/>
    </row>
    <row r="87" spans="2:12" s="1" customFormat="1" ht="14.45" customHeight="1">
      <c r="B87" s="40"/>
      <c r="C87" s="64" t="s">
        <v>19</v>
      </c>
      <c r="D87" s="62"/>
      <c r="E87" s="62"/>
      <c r="F87" s="62"/>
      <c r="G87" s="62"/>
      <c r="H87" s="62"/>
      <c r="I87" s="158"/>
      <c r="J87" s="62"/>
      <c r="K87" s="62"/>
      <c r="L87" s="60"/>
    </row>
    <row r="88" spans="2:12" s="1" customFormat="1" ht="16.5" customHeight="1">
      <c r="B88" s="40"/>
      <c r="C88" s="62"/>
      <c r="D88" s="62"/>
      <c r="E88" s="369" t="str">
        <f>E7</f>
        <v>BD Dačice</v>
      </c>
      <c r="F88" s="370"/>
      <c r="G88" s="370"/>
      <c r="H88" s="370"/>
      <c r="I88" s="158"/>
      <c r="J88" s="62"/>
      <c r="K88" s="62"/>
      <c r="L88" s="60"/>
    </row>
    <row r="89" spans="2:12" s="1" customFormat="1" ht="14.45" customHeight="1">
      <c r="B89" s="40"/>
      <c r="C89" s="64" t="s">
        <v>93</v>
      </c>
      <c r="D89" s="62"/>
      <c r="E89" s="62"/>
      <c r="F89" s="62"/>
      <c r="G89" s="62"/>
      <c r="H89" s="62"/>
      <c r="I89" s="158"/>
      <c r="J89" s="62"/>
      <c r="K89" s="62"/>
      <c r="L89" s="60"/>
    </row>
    <row r="90" spans="2:12" s="1" customFormat="1" ht="17.25" customHeight="1">
      <c r="B90" s="40"/>
      <c r="C90" s="62"/>
      <c r="D90" s="62"/>
      <c r="E90" s="344" t="str">
        <f>E9</f>
        <v>04 - Bytový dům Boženy Němcové 209, Dačice - zateplení domu</v>
      </c>
      <c r="F90" s="371"/>
      <c r="G90" s="371"/>
      <c r="H90" s="371"/>
      <c r="I90" s="158"/>
      <c r="J90" s="62"/>
      <c r="K90" s="62"/>
      <c r="L90" s="60"/>
    </row>
    <row r="91" spans="2:12" s="1" customFormat="1" ht="6.95" customHeight="1">
      <c r="B91" s="40"/>
      <c r="C91" s="62"/>
      <c r="D91" s="62"/>
      <c r="E91" s="62"/>
      <c r="F91" s="62"/>
      <c r="G91" s="62"/>
      <c r="H91" s="62"/>
      <c r="I91" s="158"/>
      <c r="J91" s="62"/>
      <c r="K91" s="62"/>
      <c r="L91" s="60"/>
    </row>
    <row r="92" spans="2:12" s="1" customFormat="1" ht="18" customHeight="1">
      <c r="B92" s="40"/>
      <c r="C92" s="64" t="s">
        <v>25</v>
      </c>
      <c r="D92" s="62"/>
      <c r="E92" s="62"/>
      <c r="F92" s="159" t="str">
        <f>F12</f>
        <v>Dačice</v>
      </c>
      <c r="G92" s="62"/>
      <c r="H92" s="62"/>
      <c r="I92" s="160" t="s">
        <v>27</v>
      </c>
      <c r="J92" s="72" t="str">
        <f>IF(J12="","",J12)</f>
        <v>16. 11. 2017</v>
      </c>
      <c r="K92" s="62"/>
      <c r="L92" s="60"/>
    </row>
    <row r="93" spans="2:12" s="1" customFormat="1" ht="6.95" customHeight="1">
      <c r="B93" s="40"/>
      <c r="C93" s="62"/>
      <c r="D93" s="62"/>
      <c r="E93" s="62"/>
      <c r="F93" s="62"/>
      <c r="G93" s="62"/>
      <c r="H93" s="62"/>
      <c r="I93" s="158"/>
      <c r="J93" s="62"/>
      <c r="K93" s="62"/>
      <c r="L93" s="60"/>
    </row>
    <row r="94" spans="2:12" s="1" customFormat="1">
      <c r="B94" s="40"/>
      <c r="C94" s="64" t="s">
        <v>31</v>
      </c>
      <c r="D94" s="62"/>
      <c r="E94" s="62"/>
      <c r="F94" s="159" t="str">
        <f>E15</f>
        <v>Město Dačice, Krajířova 27, Dačice</v>
      </c>
      <c r="G94" s="62"/>
      <c r="H94" s="62"/>
      <c r="I94" s="160" t="s">
        <v>37</v>
      </c>
      <c r="J94" s="159" t="str">
        <f>E21</f>
        <v>Ing.Michal Rod</v>
      </c>
      <c r="K94" s="62"/>
      <c r="L94" s="60"/>
    </row>
    <row r="95" spans="2:12" s="1" customFormat="1" ht="14.45" customHeight="1">
      <c r="B95" s="40"/>
      <c r="C95" s="64" t="s">
        <v>35</v>
      </c>
      <c r="D95" s="62"/>
      <c r="E95" s="62"/>
      <c r="F95" s="159" t="str">
        <f>IF(E18="","",E18)</f>
        <v/>
      </c>
      <c r="G95" s="62"/>
      <c r="H95" s="62"/>
      <c r="I95" s="158"/>
      <c r="J95" s="62"/>
      <c r="K95" s="62"/>
      <c r="L95" s="60"/>
    </row>
    <row r="96" spans="2:12" s="1" customFormat="1" ht="10.35" customHeight="1">
      <c r="B96" s="40"/>
      <c r="C96" s="62"/>
      <c r="D96" s="62"/>
      <c r="E96" s="62"/>
      <c r="F96" s="62"/>
      <c r="G96" s="62"/>
      <c r="H96" s="62"/>
      <c r="I96" s="158"/>
      <c r="J96" s="62"/>
      <c r="K96" s="62"/>
      <c r="L96" s="60"/>
    </row>
    <row r="97" spans="2:65" s="9" customFormat="1" ht="29.25" customHeight="1">
      <c r="B97" s="161"/>
      <c r="C97" s="162" t="s">
        <v>123</v>
      </c>
      <c r="D97" s="163" t="s">
        <v>63</v>
      </c>
      <c r="E97" s="163" t="s">
        <v>59</v>
      </c>
      <c r="F97" s="163" t="s">
        <v>124</v>
      </c>
      <c r="G97" s="163" t="s">
        <v>125</v>
      </c>
      <c r="H97" s="163" t="s">
        <v>126</v>
      </c>
      <c r="I97" s="164" t="s">
        <v>127</v>
      </c>
      <c r="J97" s="163" t="s">
        <v>97</v>
      </c>
      <c r="K97" s="165" t="s">
        <v>128</v>
      </c>
      <c r="L97" s="166"/>
      <c r="M97" s="80" t="s">
        <v>129</v>
      </c>
      <c r="N97" s="81" t="s">
        <v>48</v>
      </c>
      <c r="O97" s="81" t="s">
        <v>130</v>
      </c>
      <c r="P97" s="81" t="s">
        <v>131</v>
      </c>
      <c r="Q97" s="81" t="s">
        <v>132</v>
      </c>
      <c r="R97" s="81" t="s">
        <v>133</v>
      </c>
      <c r="S97" s="81" t="s">
        <v>134</v>
      </c>
      <c r="T97" s="82" t="s">
        <v>135</v>
      </c>
    </row>
    <row r="98" spans="2:65" s="1" customFormat="1" ht="29.25" customHeight="1">
      <c r="B98" s="40"/>
      <c r="C98" s="86" t="s">
        <v>98</v>
      </c>
      <c r="D98" s="62"/>
      <c r="E98" s="62"/>
      <c r="F98" s="62"/>
      <c r="G98" s="62"/>
      <c r="H98" s="62"/>
      <c r="I98" s="158"/>
      <c r="J98" s="167">
        <f>BK98</f>
        <v>0</v>
      </c>
      <c r="K98" s="62"/>
      <c r="L98" s="60"/>
      <c r="M98" s="83"/>
      <c r="N98" s="84"/>
      <c r="O98" s="84"/>
      <c r="P98" s="168">
        <f>P99+P292+P421</f>
        <v>0</v>
      </c>
      <c r="Q98" s="84"/>
      <c r="R98" s="168">
        <f>R99+R292+R421</f>
        <v>35.986382820000003</v>
      </c>
      <c r="S98" s="84"/>
      <c r="T98" s="169">
        <f>T99+T292+T421</f>
        <v>16.972766450000002</v>
      </c>
      <c r="AT98" s="23" t="s">
        <v>77</v>
      </c>
      <c r="AU98" s="23" t="s">
        <v>99</v>
      </c>
      <c r="BK98" s="170">
        <f>BK99+BK292+BK421</f>
        <v>0</v>
      </c>
    </row>
    <row r="99" spans="2:65" s="10" customFormat="1" ht="37.35" customHeight="1">
      <c r="B99" s="171"/>
      <c r="C99" s="172"/>
      <c r="D99" s="173" t="s">
        <v>77</v>
      </c>
      <c r="E99" s="174" t="s">
        <v>136</v>
      </c>
      <c r="F99" s="174" t="s">
        <v>137</v>
      </c>
      <c r="G99" s="172"/>
      <c r="H99" s="172"/>
      <c r="I99" s="175"/>
      <c r="J99" s="176">
        <f>BK99</f>
        <v>0</v>
      </c>
      <c r="K99" s="172"/>
      <c r="L99" s="177"/>
      <c r="M99" s="178"/>
      <c r="N99" s="179"/>
      <c r="O99" s="179"/>
      <c r="P99" s="180">
        <f>P100+P135+P231+P233+P250+P271+P277+P289</f>
        <v>0</v>
      </c>
      <c r="Q99" s="179"/>
      <c r="R99" s="180">
        <f>R100+R135+R231+R233+R250+R271+R277+R289</f>
        <v>30.222217760000003</v>
      </c>
      <c r="S99" s="179"/>
      <c r="T99" s="181">
        <f>T100+T135+T231+T233+T250+T271+T277+T289</f>
        <v>14.237662</v>
      </c>
      <c r="AR99" s="182" t="s">
        <v>10</v>
      </c>
      <c r="AT99" s="183" t="s">
        <v>77</v>
      </c>
      <c r="AU99" s="183" t="s">
        <v>78</v>
      </c>
      <c r="AY99" s="182" t="s">
        <v>138</v>
      </c>
      <c r="BK99" s="184">
        <f>BK100+BK135+BK231+BK233+BK250+BK271+BK277+BK289</f>
        <v>0</v>
      </c>
    </row>
    <row r="100" spans="2:65" s="10" customFormat="1" ht="19.899999999999999" customHeight="1">
      <c r="B100" s="171"/>
      <c r="C100" s="172"/>
      <c r="D100" s="173" t="s">
        <v>77</v>
      </c>
      <c r="E100" s="185" t="s">
        <v>10</v>
      </c>
      <c r="F100" s="185" t="s">
        <v>139</v>
      </c>
      <c r="G100" s="172"/>
      <c r="H100" s="172"/>
      <c r="I100" s="175"/>
      <c r="J100" s="186">
        <f>BK100</f>
        <v>0</v>
      </c>
      <c r="K100" s="172"/>
      <c r="L100" s="177"/>
      <c r="M100" s="178"/>
      <c r="N100" s="179"/>
      <c r="O100" s="179"/>
      <c r="P100" s="180">
        <f>SUM(P101:P134)</f>
        <v>0</v>
      </c>
      <c r="Q100" s="179"/>
      <c r="R100" s="180">
        <f>SUM(R101:R134)</f>
        <v>11.232078999999999</v>
      </c>
      <c r="S100" s="179"/>
      <c r="T100" s="181">
        <f>SUM(T101:T134)</f>
        <v>4.0657500000000004</v>
      </c>
      <c r="AR100" s="182" t="s">
        <v>10</v>
      </c>
      <c r="AT100" s="183" t="s">
        <v>77</v>
      </c>
      <c r="AU100" s="183" t="s">
        <v>10</v>
      </c>
      <c r="AY100" s="182" t="s">
        <v>138</v>
      </c>
      <c r="BK100" s="184">
        <f>SUM(BK101:BK134)</f>
        <v>0</v>
      </c>
    </row>
    <row r="101" spans="2:65" s="1" customFormat="1" ht="38.25" customHeight="1">
      <c r="B101" s="40"/>
      <c r="C101" s="187" t="s">
        <v>10</v>
      </c>
      <c r="D101" s="187" t="s">
        <v>140</v>
      </c>
      <c r="E101" s="188" t="s">
        <v>141</v>
      </c>
      <c r="F101" s="189" t="s">
        <v>142</v>
      </c>
      <c r="G101" s="190" t="s">
        <v>143</v>
      </c>
      <c r="H101" s="191">
        <v>12.51</v>
      </c>
      <c r="I101" s="192"/>
      <c r="J101" s="193">
        <f>ROUND(I101*H101,0)</f>
        <v>0</v>
      </c>
      <c r="K101" s="189" t="s">
        <v>144</v>
      </c>
      <c r="L101" s="60"/>
      <c r="M101" s="194" t="s">
        <v>23</v>
      </c>
      <c r="N101" s="195" t="s">
        <v>50</v>
      </c>
      <c r="O101" s="41"/>
      <c r="P101" s="196">
        <f>O101*H101</f>
        <v>0</v>
      </c>
      <c r="Q101" s="196">
        <v>0</v>
      </c>
      <c r="R101" s="196">
        <f>Q101*H101</f>
        <v>0</v>
      </c>
      <c r="S101" s="196">
        <v>0.32500000000000001</v>
      </c>
      <c r="T101" s="197">
        <f>S101*H101</f>
        <v>4.0657500000000004</v>
      </c>
      <c r="AR101" s="23" t="s">
        <v>145</v>
      </c>
      <c r="AT101" s="23" t="s">
        <v>140</v>
      </c>
      <c r="AU101" s="23" t="s">
        <v>146</v>
      </c>
      <c r="AY101" s="23" t="s">
        <v>138</v>
      </c>
      <c r="BE101" s="198">
        <f>IF(N101="základní",J101,0)</f>
        <v>0</v>
      </c>
      <c r="BF101" s="198">
        <f>IF(N101="snížená",J101,0)</f>
        <v>0</v>
      </c>
      <c r="BG101" s="198">
        <f>IF(N101="zákl. přenesená",J101,0)</f>
        <v>0</v>
      </c>
      <c r="BH101" s="198">
        <f>IF(N101="sníž. přenesená",J101,0)</f>
        <v>0</v>
      </c>
      <c r="BI101" s="198">
        <f>IF(N101="nulová",J101,0)</f>
        <v>0</v>
      </c>
      <c r="BJ101" s="23" t="s">
        <v>146</v>
      </c>
      <c r="BK101" s="198">
        <f>ROUND(I101*H101,0)</f>
        <v>0</v>
      </c>
      <c r="BL101" s="23" t="s">
        <v>145</v>
      </c>
      <c r="BM101" s="23" t="s">
        <v>147</v>
      </c>
    </row>
    <row r="102" spans="2:65" s="1" customFormat="1" ht="256.5">
      <c r="B102" s="40"/>
      <c r="C102" s="62"/>
      <c r="D102" s="199" t="s">
        <v>148</v>
      </c>
      <c r="E102" s="62"/>
      <c r="F102" s="200" t="s">
        <v>149</v>
      </c>
      <c r="G102" s="62"/>
      <c r="H102" s="62"/>
      <c r="I102" s="158"/>
      <c r="J102" s="62"/>
      <c r="K102" s="62"/>
      <c r="L102" s="60"/>
      <c r="M102" s="201"/>
      <c r="N102" s="41"/>
      <c r="O102" s="41"/>
      <c r="P102" s="41"/>
      <c r="Q102" s="41"/>
      <c r="R102" s="41"/>
      <c r="S102" s="41"/>
      <c r="T102" s="77"/>
      <c r="AT102" s="23" t="s">
        <v>148</v>
      </c>
      <c r="AU102" s="23" t="s">
        <v>146</v>
      </c>
    </row>
    <row r="103" spans="2:65" s="11" customFormat="1" ht="13.5">
      <c r="B103" s="202"/>
      <c r="C103" s="203"/>
      <c r="D103" s="199" t="s">
        <v>150</v>
      </c>
      <c r="E103" s="204" t="s">
        <v>23</v>
      </c>
      <c r="F103" s="205" t="s">
        <v>151</v>
      </c>
      <c r="G103" s="203"/>
      <c r="H103" s="204" t="s">
        <v>23</v>
      </c>
      <c r="I103" s="206"/>
      <c r="J103" s="203"/>
      <c r="K103" s="203"/>
      <c r="L103" s="207"/>
      <c r="M103" s="208"/>
      <c r="N103" s="209"/>
      <c r="O103" s="209"/>
      <c r="P103" s="209"/>
      <c r="Q103" s="209"/>
      <c r="R103" s="209"/>
      <c r="S103" s="209"/>
      <c r="T103" s="210"/>
      <c r="AT103" s="211" t="s">
        <v>150</v>
      </c>
      <c r="AU103" s="211" t="s">
        <v>146</v>
      </c>
      <c r="AV103" s="11" t="s">
        <v>10</v>
      </c>
      <c r="AW103" s="11" t="s">
        <v>41</v>
      </c>
      <c r="AX103" s="11" t="s">
        <v>78</v>
      </c>
      <c r="AY103" s="211" t="s">
        <v>138</v>
      </c>
    </row>
    <row r="104" spans="2:65" s="12" customFormat="1" ht="13.5">
      <c r="B104" s="212"/>
      <c r="C104" s="213"/>
      <c r="D104" s="199" t="s">
        <v>150</v>
      </c>
      <c r="E104" s="214" t="s">
        <v>23</v>
      </c>
      <c r="F104" s="215" t="s">
        <v>152</v>
      </c>
      <c r="G104" s="213"/>
      <c r="H104" s="216">
        <v>12.51</v>
      </c>
      <c r="I104" s="217"/>
      <c r="J104" s="213"/>
      <c r="K104" s="213"/>
      <c r="L104" s="218"/>
      <c r="M104" s="219"/>
      <c r="N104" s="220"/>
      <c r="O104" s="220"/>
      <c r="P104" s="220"/>
      <c r="Q104" s="220"/>
      <c r="R104" s="220"/>
      <c r="S104" s="220"/>
      <c r="T104" s="221"/>
      <c r="AT104" s="222" t="s">
        <v>150</v>
      </c>
      <c r="AU104" s="222" t="s">
        <v>146</v>
      </c>
      <c r="AV104" s="12" t="s">
        <v>146</v>
      </c>
      <c r="AW104" s="12" t="s">
        <v>41</v>
      </c>
      <c r="AX104" s="12" t="s">
        <v>78</v>
      </c>
      <c r="AY104" s="222" t="s">
        <v>138</v>
      </c>
    </row>
    <row r="105" spans="2:65" s="13" customFormat="1" ht="13.5">
      <c r="B105" s="223"/>
      <c r="C105" s="224"/>
      <c r="D105" s="199" t="s">
        <v>150</v>
      </c>
      <c r="E105" s="225" t="s">
        <v>23</v>
      </c>
      <c r="F105" s="226" t="s">
        <v>153</v>
      </c>
      <c r="G105" s="224"/>
      <c r="H105" s="227">
        <v>12.51</v>
      </c>
      <c r="I105" s="228"/>
      <c r="J105" s="224"/>
      <c r="K105" s="224"/>
      <c r="L105" s="229"/>
      <c r="M105" s="230"/>
      <c r="N105" s="231"/>
      <c r="O105" s="231"/>
      <c r="P105" s="231"/>
      <c r="Q105" s="231"/>
      <c r="R105" s="231"/>
      <c r="S105" s="231"/>
      <c r="T105" s="232"/>
      <c r="AT105" s="233" t="s">
        <v>150</v>
      </c>
      <c r="AU105" s="233" t="s">
        <v>146</v>
      </c>
      <c r="AV105" s="13" t="s">
        <v>145</v>
      </c>
      <c r="AW105" s="13" t="s">
        <v>41</v>
      </c>
      <c r="AX105" s="13" t="s">
        <v>10</v>
      </c>
      <c r="AY105" s="233" t="s">
        <v>138</v>
      </c>
    </row>
    <row r="106" spans="2:65" s="1" customFormat="1" ht="38.25" customHeight="1">
      <c r="B106" s="40"/>
      <c r="C106" s="187" t="s">
        <v>146</v>
      </c>
      <c r="D106" s="187" t="s">
        <v>140</v>
      </c>
      <c r="E106" s="188" t="s">
        <v>154</v>
      </c>
      <c r="F106" s="189" t="s">
        <v>155</v>
      </c>
      <c r="G106" s="190" t="s">
        <v>156</v>
      </c>
      <c r="H106" s="191">
        <v>5.6159999999999997</v>
      </c>
      <c r="I106" s="192"/>
      <c r="J106" s="193">
        <f>ROUND(I106*H106,0)</f>
        <v>0</v>
      </c>
      <c r="K106" s="189" t="s">
        <v>144</v>
      </c>
      <c r="L106" s="60"/>
      <c r="M106" s="194" t="s">
        <v>23</v>
      </c>
      <c r="N106" s="195" t="s">
        <v>50</v>
      </c>
      <c r="O106" s="41"/>
      <c r="P106" s="196">
        <f>O106*H106</f>
        <v>0</v>
      </c>
      <c r="Q106" s="196">
        <v>0</v>
      </c>
      <c r="R106" s="196">
        <f>Q106*H106</f>
        <v>0</v>
      </c>
      <c r="S106" s="196">
        <v>0</v>
      </c>
      <c r="T106" s="197">
        <f>S106*H106</f>
        <v>0</v>
      </c>
      <c r="AR106" s="23" t="s">
        <v>145</v>
      </c>
      <c r="AT106" s="23" t="s">
        <v>140</v>
      </c>
      <c r="AU106" s="23" t="s">
        <v>146</v>
      </c>
      <c r="AY106" s="23" t="s">
        <v>138</v>
      </c>
      <c r="BE106" s="198">
        <f>IF(N106="základní",J106,0)</f>
        <v>0</v>
      </c>
      <c r="BF106" s="198">
        <f>IF(N106="snížená",J106,0)</f>
        <v>0</v>
      </c>
      <c r="BG106" s="198">
        <f>IF(N106="zákl. přenesená",J106,0)</f>
        <v>0</v>
      </c>
      <c r="BH106" s="198">
        <f>IF(N106="sníž. přenesená",J106,0)</f>
        <v>0</v>
      </c>
      <c r="BI106" s="198">
        <f>IF(N106="nulová",J106,0)</f>
        <v>0</v>
      </c>
      <c r="BJ106" s="23" t="s">
        <v>146</v>
      </c>
      <c r="BK106" s="198">
        <f>ROUND(I106*H106,0)</f>
        <v>0</v>
      </c>
      <c r="BL106" s="23" t="s">
        <v>145</v>
      </c>
      <c r="BM106" s="23" t="s">
        <v>157</v>
      </c>
    </row>
    <row r="107" spans="2:65" s="1" customFormat="1" ht="54">
      <c r="B107" s="40"/>
      <c r="C107" s="62"/>
      <c r="D107" s="199" t="s">
        <v>148</v>
      </c>
      <c r="E107" s="62"/>
      <c r="F107" s="200" t="s">
        <v>158</v>
      </c>
      <c r="G107" s="62"/>
      <c r="H107" s="62"/>
      <c r="I107" s="158"/>
      <c r="J107" s="62"/>
      <c r="K107" s="62"/>
      <c r="L107" s="60"/>
      <c r="M107" s="201"/>
      <c r="N107" s="41"/>
      <c r="O107" s="41"/>
      <c r="P107" s="41"/>
      <c r="Q107" s="41"/>
      <c r="R107" s="41"/>
      <c r="S107" s="41"/>
      <c r="T107" s="77"/>
      <c r="AT107" s="23" t="s">
        <v>148</v>
      </c>
      <c r="AU107" s="23" t="s">
        <v>146</v>
      </c>
    </row>
    <row r="108" spans="2:65" s="11" customFormat="1" ht="13.5">
      <c r="B108" s="202"/>
      <c r="C108" s="203"/>
      <c r="D108" s="199" t="s">
        <v>150</v>
      </c>
      <c r="E108" s="204" t="s">
        <v>23</v>
      </c>
      <c r="F108" s="205" t="s">
        <v>159</v>
      </c>
      <c r="G108" s="203"/>
      <c r="H108" s="204" t="s">
        <v>23</v>
      </c>
      <c r="I108" s="206"/>
      <c r="J108" s="203"/>
      <c r="K108" s="203"/>
      <c r="L108" s="207"/>
      <c r="M108" s="208"/>
      <c r="N108" s="209"/>
      <c r="O108" s="209"/>
      <c r="P108" s="209"/>
      <c r="Q108" s="209"/>
      <c r="R108" s="209"/>
      <c r="S108" s="209"/>
      <c r="T108" s="210"/>
      <c r="AT108" s="211" t="s">
        <v>150</v>
      </c>
      <c r="AU108" s="211" t="s">
        <v>146</v>
      </c>
      <c r="AV108" s="11" t="s">
        <v>10</v>
      </c>
      <c r="AW108" s="11" t="s">
        <v>41</v>
      </c>
      <c r="AX108" s="11" t="s">
        <v>78</v>
      </c>
      <c r="AY108" s="211" t="s">
        <v>138</v>
      </c>
    </row>
    <row r="109" spans="2:65" s="12" customFormat="1" ht="13.5">
      <c r="B109" s="212"/>
      <c r="C109" s="213"/>
      <c r="D109" s="199" t="s">
        <v>150</v>
      </c>
      <c r="E109" s="214" t="s">
        <v>23</v>
      </c>
      <c r="F109" s="215" t="s">
        <v>160</v>
      </c>
      <c r="G109" s="213"/>
      <c r="H109" s="216">
        <v>5.6159999999999997</v>
      </c>
      <c r="I109" s="217"/>
      <c r="J109" s="213"/>
      <c r="K109" s="213"/>
      <c r="L109" s="218"/>
      <c r="M109" s="219"/>
      <c r="N109" s="220"/>
      <c r="O109" s="220"/>
      <c r="P109" s="220"/>
      <c r="Q109" s="220"/>
      <c r="R109" s="220"/>
      <c r="S109" s="220"/>
      <c r="T109" s="221"/>
      <c r="AT109" s="222" t="s">
        <v>150</v>
      </c>
      <c r="AU109" s="222" t="s">
        <v>146</v>
      </c>
      <c r="AV109" s="12" t="s">
        <v>146</v>
      </c>
      <c r="AW109" s="12" t="s">
        <v>41</v>
      </c>
      <c r="AX109" s="12" t="s">
        <v>78</v>
      </c>
      <c r="AY109" s="222" t="s">
        <v>138</v>
      </c>
    </row>
    <row r="110" spans="2:65" s="13" customFormat="1" ht="13.5">
      <c r="B110" s="223"/>
      <c r="C110" s="224"/>
      <c r="D110" s="199" t="s">
        <v>150</v>
      </c>
      <c r="E110" s="225" t="s">
        <v>23</v>
      </c>
      <c r="F110" s="226" t="s">
        <v>153</v>
      </c>
      <c r="G110" s="224"/>
      <c r="H110" s="227">
        <v>5.6159999999999997</v>
      </c>
      <c r="I110" s="228"/>
      <c r="J110" s="224"/>
      <c r="K110" s="224"/>
      <c r="L110" s="229"/>
      <c r="M110" s="230"/>
      <c r="N110" s="231"/>
      <c r="O110" s="231"/>
      <c r="P110" s="231"/>
      <c r="Q110" s="231"/>
      <c r="R110" s="231"/>
      <c r="S110" s="231"/>
      <c r="T110" s="232"/>
      <c r="AT110" s="233" t="s">
        <v>150</v>
      </c>
      <c r="AU110" s="233" t="s">
        <v>146</v>
      </c>
      <c r="AV110" s="13" t="s">
        <v>145</v>
      </c>
      <c r="AW110" s="13" t="s">
        <v>41</v>
      </c>
      <c r="AX110" s="13" t="s">
        <v>10</v>
      </c>
      <c r="AY110" s="233" t="s">
        <v>138</v>
      </c>
    </row>
    <row r="111" spans="2:65" s="1" customFormat="1" ht="38.25" customHeight="1">
      <c r="B111" s="40"/>
      <c r="C111" s="187" t="s">
        <v>161</v>
      </c>
      <c r="D111" s="187" t="s">
        <v>140</v>
      </c>
      <c r="E111" s="188" t="s">
        <v>162</v>
      </c>
      <c r="F111" s="189" t="s">
        <v>163</v>
      </c>
      <c r="G111" s="190" t="s">
        <v>156</v>
      </c>
      <c r="H111" s="191">
        <v>5.6159999999999997</v>
      </c>
      <c r="I111" s="192"/>
      <c r="J111" s="193">
        <f>ROUND(I111*H111,0)</f>
        <v>0</v>
      </c>
      <c r="K111" s="189" t="s">
        <v>144</v>
      </c>
      <c r="L111" s="60"/>
      <c r="M111" s="194" t="s">
        <v>23</v>
      </c>
      <c r="N111" s="195" t="s">
        <v>50</v>
      </c>
      <c r="O111" s="41"/>
      <c r="P111" s="196">
        <f>O111*H111</f>
        <v>0</v>
      </c>
      <c r="Q111" s="196">
        <v>0</v>
      </c>
      <c r="R111" s="196">
        <f>Q111*H111</f>
        <v>0</v>
      </c>
      <c r="S111" s="196">
        <v>0</v>
      </c>
      <c r="T111" s="197">
        <f>S111*H111</f>
        <v>0</v>
      </c>
      <c r="AR111" s="23" t="s">
        <v>145</v>
      </c>
      <c r="AT111" s="23" t="s">
        <v>140</v>
      </c>
      <c r="AU111" s="23" t="s">
        <v>146</v>
      </c>
      <c r="AY111" s="23" t="s">
        <v>138</v>
      </c>
      <c r="BE111" s="198">
        <f>IF(N111="základní",J111,0)</f>
        <v>0</v>
      </c>
      <c r="BF111" s="198">
        <f>IF(N111="snížená",J111,0)</f>
        <v>0</v>
      </c>
      <c r="BG111" s="198">
        <f>IF(N111="zákl. přenesená",J111,0)</f>
        <v>0</v>
      </c>
      <c r="BH111" s="198">
        <f>IF(N111="sníž. přenesená",J111,0)</f>
        <v>0</v>
      </c>
      <c r="BI111" s="198">
        <f>IF(N111="nulová",J111,0)</f>
        <v>0</v>
      </c>
      <c r="BJ111" s="23" t="s">
        <v>146</v>
      </c>
      <c r="BK111" s="198">
        <f>ROUND(I111*H111,0)</f>
        <v>0</v>
      </c>
      <c r="BL111" s="23" t="s">
        <v>145</v>
      </c>
      <c r="BM111" s="23" t="s">
        <v>164</v>
      </c>
    </row>
    <row r="112" spans="2:65" s="1" customFormat="1" ht="54">
      <c r="B112" s="40"/>
      <c r="C112" s="62"/>
      <c r="D112" s="199" t="s">
        <v>148</v>
      </c>
      <c r="E112" s="62"/>
      <c r="F112" s="200" t="s">
        <v>158</v>
      </c>
      <c r="G112" s="62"/>
      <c r="H112" s="62"/>
      <c r="I112" s="158"/>
      <c r="J112" s="62"/>
      <c r="K112" s="62"/>
      <c r="L112" s="60"/>
      <c r="M112" s="201"/>
      <c r="N112" s="41"/>
      <c r="O112" s="41"/>
      <c r="P112" s="41"/>
      <c r="Q112" s="41"/>
      <c r="R112" s="41"/>
      <c r="S112" s="41"/>
      <c r="T112" s="77"/>
      <c r="AT112" s="23" t="s">
        <v>148</v>
      </c>
      <c r="AU112" s="23" t="s">
        <v>146</v>
      </c>
    </row>
    <row r="113" spans="2:65" s="1" customFormat="1" ht="38.25" customHeight="1">
      <c r="B113" s="40"/>
      <c r="C113" s="187" t="s">
        <v>145</v>
      </c>
      <c r="D113" s="187" t="s">
        <v>140</v>
      </c>
      <c r="E113" s="188" t="s">
        <v>165</v>
      </c>
      <c r="F113" s="189" t="s">
        <v>166</v>
      </c>
      <c r="G113" s="190" t="s">
        <v>156</v>
      </c>
      <c r="H113" s="191">
        <v>5.6159999999999997</v>
      </c>
      <c r="I113" s="192"/>
      <c r="J113" s="193">
        <f>ROUND(I113*H113,0)</f>
        <v>0</v>
      </c>
      <c r="K113" s="189" t="s">
        <v>144</v>
      </c>
      <c r="L113" s="60"/>
      <c r="M113" s="194" t="s">
        <v>23</v>
      </c>
      <c r="N113" s="195" t="s">
        <v>50</v>
      </c>
      <c r="O113" s="41"/>
      <c r="P113" s="196">
        <f>O113*H113</f>
        <v>0</v>
      </c>
      <c r="Q113" s="196">
        <v>0</v>
      </c>
      <c r="R113" s="196">
        <f>Q113*H113</f>
        <v>0</v>
      </c>
      <c r="S113" s="196">
        <v>0</v>
      </c>
      <c r="T113" s="197">
        <f>S113*H113</f>
        <v>0</v>
      </c>
      <c r="AR113" s="23" t="s">
        <v>145</v>
      </c>
      <c r="AT113" s="23" t="s">
        <v>140</v>
      </c>
      <c r="AU113" s="23" t="s">
        <v>146</v>
      </c>
      <c r="AY113" s="23" t="s">
        <v>138</v>
      </c>
      <c r="BE113" s="198">
        <f>IF(N113="základní",J113,0)</f>
        <v>0</v>
      </c>
      <c r="BF113" s="198">
        <f>IF(N113="snížená",J113,0)</f>
        <v>0</v>
      </c>
      <c r="BG113" s="198">
        <f>IF(N113="zákl. přenesená",J113,0)</f>
        <v>0</v>
      </c>
      <c r="BH113" s="198">
        <f>IF(N113="sníž. přenesená",J113,0)</f>
        <v>0</v>
      </c>
      <c r="BI113" s="198">
        <f>IF(N113="nulová",J113,0)</f>
        <v>0</v>
      </c>
      <c r="BJ113" s="23" t="s">
        <v>146</v>
      </c>
      <c r="BK113" s="198">
        <f>ROUND(I113*H113,0)</f>
        <v>0</v>
      </c>
      <c r="BL113" s="23" t="s">
        <v>145</v>
      </c>
      <c r="BM113" s="23" t="s">
        <v>167</v>
      </c>
    </row>
    <row r="114" spans="2:65" s="1" customFormat="1" ht="189">
      <c r="B114" s="40"/>
      <c r="C114" s="62"/>
      <c r="D114" s="199" t="s">
        <v>148</v>
      </c>
      <c r="E114" s="62"/>
      <c r="F114" s="200" t="s">
        <v>168</v>
      </c>
      <c r="G114" s="62"/>
      <c r="H114" s="62"/>
      <c r="I114" s="158"/>
      <c r="J114" s="62"/>
      <c r="K114" s="62"/>
      <c r="L114" s="60"/>
      <c r="M114" s="201"/>
      <c r="N114" s="41"/>
      <c r="O114" s="41"/>
      <c r="P114" s="41"/>
      <c r="Q114" s="41"/>
      <c r="R114" s="41"/>
      <c r="S114" s="41"/>
      <c r="T114" s="77"/>
      <c r="AT114" s="23" t="s">
        <v>148</v>
      </c>
      <c r="AU114" s="23" t="s">
        <v>146</v>
      </c>
    </row>
    <row r="115" spans="2:65" s="1" customFormat="1" ht="25.5" customHeight="1">
      <c r="B115" s="40"/>
      <c r="C115" s="187" t="s">
        <v>169</v>
      </c>
      <c r="D115" s="187" t="s">
        <v>140</v>
      </c>
      <c r="E115" s="188" t="s">
        <v>170</v>
      </c>
      <c r="F115" s="189" t="s">
        <v>171</v>
      </c>
      <c r="G115" s="190" t="s">
        <v>156</v>
      </c>
      <c r="H115" s="191">
        <v>5.6159999999999997</v>
      </c>
      <c r="I115" s="192"/>
      <c r="J115" s="193">
        <f>ROUND(I115*H115,0)</f>
        <v>0</v>
      </c>
      <c r="K115" s="189" t="s">
        <v>144</v>
      </c>
      <c r="L115" s="60"/>
      <c r="M115" s="194" t="s">
        <v>23</v>
      </c>
      <c r="N115" s="195" t="s">
        <v>50</v>
      </c>
      <c r="O115" s="41"/>
      <c r="P115" s="196">
        <f>O115*H115</f>
        <v>0</v>
      </c>
      <c r="Q115" s="196">
        <v>0</v>
      </c>
      <c r="R115" s="196">
        <f>Q115*H115</f>
        <v>0</v>
      </c>
      <c r="S115" s="196">
        <v>0</v>
      </c>
      <c r="T115" s="197">
        <f>S115*H115</f>
        <v>0</v>
      </c>
      <c r="AR115" s="23" t="s">
        <v>145</v>
      </c>
      <c r="AT115" s="23" t="s">
        <v>140</v>
      </c>
      <c r="AU115" s="23" t="s">
        <v>146</v>
      </c>
      <c r="AY115" s="23" t="s">
        <v>138</v>
      </c>
      <c r="BE115" s="198">
        <f>IF(N115="základní",J115,0)</f>
        <v>0</v>
      </c>
      <c r="BF115" s="198">
        <f>IF(N115="snížená",J115,0)</f>
        <v>0</v>
      </c>
      <c r="BG115" s="198">
        <f>IF(N115="zákl. přenesená",J115,0)</f>
        <v>0</v>
      </c>
      <c r="BH115" s="198">
        <f>IF(N115="sníž. přenesená",J115,0)</f>
        <v>0</v>
      </c>
      <c r="BI115" s="198">
        <f>IF(N115="nulová",J115,0)</f>
        <v>0</v>
      </c>
      <c r="BJ115" s="23" t="s">
        <v>146</v>
      </c>
      <c r="BK115" s="198">
        <f>ROUND(I115*H115,0)</f>
        <v>0</v>
      </c>
      <c r="BL115" s="23" t="s">
        <v>145</v>
      </c>
      <c r="BM115" s="23" t="s">
        <v>172</v>
      </c>
    </row>
    <row r="116" spans="2:65" s="1" customFormat="1" ht="148.5">
      <c r="B116" s="40"/>
      <c r="C116" s="62"/>
      <c r="D116" s="199" t="s">
        <v>148</v>
      </c>
      <c r="E116" s="62"/>
      <c r="F116" s="200" t="s">
        <v>173</v>
      </c>
      <c r="G116" s="62"/>
      <c r="H116" s="62"/>
      <c r="I116" s="158"/>
      <c r="J116" s="62"/>
      <c r="K116" s="62"/>
      <c r="L116" s="60"/>
      <c r="M116" s="201"/>
      <c r="N116" s="41"/>
      <c r="O116" s="41"/>
      <c r="P116" s="41"/>
      <c r="Q116" s="41"/>
      <c r="R116" s="41"/>
      <c r="S116" s="41"/>
      <c r="T116" s="77"/>
      <c r="AT116" s="23" t="s">
        <v>148</v>
      </c>
      <c r="AU116" s="23" t="s">
        <v>146</v>
      </c>
    </row>
    <row r="117" spans="2:65" s="1" customFormat="1" ht="16.5" customHeight="1">
      <c r="B117" s="40"/>
      <c r="C117" s="187" t="s">
        <v>174</v>
      </c>
      <c r="D117" s="187" t="s">
        <v>140</v>
      </c>
      <c r="E117" s="188" t="s">
        <v>175</v>
      </c>
      <c r="F117" s="189" t="s">
        <v>176</v>
      </c>
      <c r="G117" s="190" t="s">
        <v>156</v>
      </c>
      <c r="H117" s="191">
        <v>5.6159999999999997</v>
      </c>
      <c r="I117" s="192"/>
      <c r="J117" s="193">
        <f>ROUND(I117*H117,0)</f>
        <v>0</v>
      </c>
      <c r="K117" s="189" t="s">
        <v>144</v>
      </c>
      <c r="L117" s="60"/>
      <c r="M117" s="194" t="s">
        <v>23</v>
      </c>
      <c r="N117" s="195" t="s">
        <v>50</v>
      </c>
      <c r="O117" s="41"/>
      <c r="P117" s="196">
        <f>O117*H117</f>
        <v>0</v>
      </c>
      <c r="Q117" s="196">
        <v>0</v>
      </c>
      <c r="R117" s="196">
        <f>Q117*H117</f>
        <v>0</v>
      </c>
      <c r="S117" s="196">
        <v>0</v>
      </c>
      <c r="T117" s="197">
        <f>S117*H117</f>
        <v>0</v>
      </c>
      <c r="AR117" s="23" t="s">
        <v>145</v>
      </c>
      <c r="AT117" s="23" t="s">
        <v>140</v>
      </c>
      <c r="AU117" s="23" t="s">
        <v>146</v>
      </c>
      <c r="AY117" s="23" t="s">
        <v>138</v>
      </c>
      <c r="BE117" s="198">
        <f>IF(N117="základní",J117,0)</f>
        <v>0</v>
      </c>
      <c r="BF117" s="198">
        <f>IF(N117="snížená",J117,0)</f>
        <v>0</v>
      </c>
      <c r="BG117" s="198">
        <f>IF(N117="zákl. přenesená",J117,0)</f>
        <v>0</v>
      </c>
      <c r="BH117" s="198">
        <f>IF(N117="sníž. přenesená",J117,0)</f>
        <v>0</v>
      </c>
      <c r="BI117" s="198">
        <f>IF(N117="nulová",J117,0)</f>
        <v>0</v>
      </c>
      <c r="BJ117" s="23" t="s">
        <v>146</v>
      </c>
      <c r="BK117" s="198">
        <f>ROUND(I117*H117,0)</f>
        <v>0</v>
      </c>
      <c r="BL117" s="23" t="s">
        <v>145</v>
      </c>
      <c r="BM117" s="23" t="s">
        <v>177</v>
      </c>
    </row>
    <row r="118" spans="2:65" s="1" customFormat="1" ht="297">
      <c r="B118" s="40"/>
      <c r="C118" s="62"/>
      <c r="D118" s="199" t="s">
        <v>148</v>
      </c>
      <c r="E118" s="62"/>
      <c r="F118" s="200" t="s">
        <v>178</v>
      </c>
      <c r="G118" s="62"/>
      <c r="H118" s="62"/>
      <c r="I118" s="158"/>
      <c r="J118" s="62"/>
      <c r="K118" s="62"/>
      <c r="L118" s="60"/>
      <c r="M118" s="201"/>
      <c r="N118" s="41"/>
      <c r="O118" s="41"/>
      <c r="P118" s="41"/>
      <c r="Q118" s="41"/>
      <c r="R118" s="41"/>
      <c r="S118" s="41"/>
      <c r="T118" s="77"/>
      <c r="AT118" s="23" t="s">
        <v>148</v>
      </c>
      <c r="AU118" s="23" t="s">
        <v>146</v>
      </c>
    </row>
    <row r="119" spans="2:65" s="1" customFormat="1" ht="16.5" customHeight="1">
      <c r="B119" s="40"/>
      <c r="C119" s="187" t="s">
        <v>179</v>
      </c>
      <c r="D119" s="187" t="s">
        <v>140</v>
      </c>
      <c r="E119" s="188" t="s">
        <v>180</v>
      </c>
      <c r="F119" s="189" t="s">
        <v>181</v>
      </c>
      <c r="G119" s="190" t="s">
        <v>182</v>
      </c>
      <c r="H119" s="191">
        <v>9.5470000000000006</v>
      </c>
      <c r="I119" s="192"/>
      <c r="J119" s="193">
        <f>ROUND(I119*H119,0)</f>
        <v>0</v>
      </c>
      <c r="K119" s="189" t="s">
        <v>144</v>
      </c>
      <c r="L119" s="60"/>
      <c r="M119" s="194" t="s">
        <v>23</v>
      </c>
      <c r="N119" s="195" t="s">
        <v>50</v>
      </c>
      <c r="O119" s="41"/>
      <c r="P119" s="196">
        <f>O119*H119</f>
        <v>0</v>
      </c>
      <c r="Q119" s="196">
        <v>0</v>
      </c>
      <c r="R119" s="196">
        <f>Q119*H119</f>
        <v>0</v>
      </c>
      <c r="S119" s="196">
        <v>0</v>
      </c>
      <c r="T119" s="197">
        <f>S119*H119</f>
        <v>0</v>
      </c>
      <c r="AR119" s="23" t="s">
        <v>145</v>
      </c>
      <c r="AT119" s="23" t="s">
        <v>140</v>
      </c>
      <c r="AU119" s="23" t="s">
        <v>146</v>
      </c>
      <c r="AY119" s="23" t="s">
        <v>138</v>
      </c>
      <c r="BE119" s="198">
        <f>IF(N119="základní",J119,0)</f>
        <v>0</v>
      </c>
      <c r="BF119" s="198">
        <f>IF(N119="snížená",J119,0)</f>
        <v>0</v>
      </c>
      <c r="BG119" s="198">
        <f>IF(N119="zákl. přenesená",J119,0)</f>
        <v>0</v>
      </c>
      <c r="BH119" s="198">
        <f>IF(N119="sníž. přenesená",J119,0)</f>
        <v>0</v>
      </c>
      <c r="BI119" s="198">
        <f>IF(N119="nulová",J119,0)</f>
        <v>0</v>
      </c>
      <c r="BJ119" s="23" t="s">
        <v>146</v>
      </c>
      <c r="BK119" s="198">
        <f>ROUND(I119*H119,0)</f>
        <v>0</v>
      </c>
      <c r="BL119" s="23" t="s">
        <v>145</v>
      </c>
      <c r="BM119" s="23" t="s">
        <v>183</v>
      </c>
    </row>
    <row r="120" spans="2:65" s="1" customFormat="1" ht="297">
      <c r="B120" s="40"/>
      <c r="C120" s="62"/>
      <c r="D120" s="199" t="s">
        <v>148</v>
      </c>
      <c r="E120" s="62"/>
      <c r="F120" s="200" t="s">
        <v>178</v>
      </c>
      <c r="G120" s="62"/>
      <c r="H120" s="62"/>
      <c r="I120" s="158"/>
      <c r="J120" s="62"/>
      <c r="K120" s="62"/>
      <c r="L120" s="60"/>
      <c r="M120" s="201"/>
      <c r="N120" s="41"/>
      <c r="O120" s="41"/>
      <c r="P120" s="41"/>
      <c r="Q120" s="41"/>
      <c r="R120" s="41"/>
      <c r="S120" s="41"/>
      <c r="T120" s="77"/>
      <c r="AT120" s="23" t="s">
        <v>148</v>
      </c>
      <c r="AU120" s="23" t="s">
        <v>146</v>
      </c>
    </row>
    <row r="121" spans="2:65" s="12" customFormat="1" ht="13.5">
      <c r="B121" s="212"/>
      <c r="C121" s="213"/>
      <c r="D121" s="199" t="s">
        <v>150</v>
      </c>
      <c r="E121" s="214" t="s">
        <v>23</v>
      </c>
      <c r="F121" s="215" t="s">
        <v>184</v>
      </c>
      <c r="G121" s="213"/>
      <c r="H121" s="216">
        <v>9.5470000000000006</v>
      </c>
      <c r="I121" s="217"/>
      <c r="J121" s="213"/>
      <c r="K121" s="213"/>
      <c r="L121" s="218"/>
      <c r="M121" s="219"/>
      <c r="N121" s="220"/>
      <c r="O121" s="220"/>
      <c r="P121" s="220"/>
      <c r="Q121" s="220"/>
      <c r="R121" s="220"/>
      <c r="S121" s="220"/>
      <c r="T121" s="221"/>
      <c r="AT121" s="222" t="s">
        <v>150</v>
      </c>
      <c r="AU121" s="222" t="s">
        <v>146</v>
      </c>
      <c r="AV121" s="12" t="s">
        <v>146</v>
      </c>
      <c r="AW121" s="12" t="s">
        <v>41</v>
      </c>
      <c r="AX121" s="12" t="s">
        <v>78</v>
      </c>
      <c r="AY121" s="222" t="s">
        <v>138</v>
      </c>
    </row>
    <row r="122" spans="2:65" s="13" customFormat="1" ht="13.5">
      <c r="B122" s="223"/>
      <c r="C122" s="224"/>
      <c r="D122" s="199" t="s">
        <v>150</v>
      </c>
      <c r="E122" s="225" t="s">
        <v>23</v>
      </c>
      <c r="F122" s="226" t="s">
        <v>153</v>
      </c>
      <c r="G122" s="224"/>
      <c r="H122" s="227">
        <v>9.5470000000000006</v>
      </c>
      <c r="I122" s="228"/>
      <c r="J122" s="224"/>
      <c r="K122" s="224"/>
      <c r="L122" s="229"/>
      <c r="M122" s="230"/>
      <c r="N122" s="231"/>
      <c r="O122" s="231"/>
      <c r="P122" s="231"/>
      <c r="Q122" s="231"/>
      <c r="R122" s="231"/>
      <c r="S122" s="231"/>
      <c r="T122" s="232"/>
      <c r="AT122" s="233" t="s">
        <v>150</v>
      </c>
      <c r="AU122" s="233" t="s">
        <v>146</v>
      </c>
      <c r="AV122" s="13" t="s">
        <v>145</v>
      </c>
      <c r="AW122" s="13" t="s">
        <v>41</v>
      </c>
      <c r="AX122" s="13" t="s">
        <v>10</v>
      </c>
      <c r="AY122" s="233" t="s">
        <v>138</v>
      </c>
    </row>
    <row r="123" spans="2:65" s="1" customFormat="1" ht="25.5" customHeight="1">
      <c r="B123" s="40"/>
      <c r="C123" s="187" t="s">
        <v>185</v>
      </c>
      <c r="D123" s="187" t="s">
        <v>140</v>
      </c>
      <c r="E123" s="188" t="s">
        <v>186</v>
      </c>
      <c r="F123" s="189" t="s">
        <v>187</v>
      </c>
      <c r="G123" s="190" t="s">
        <v>156</v>
      </c>
      <c r="H123" s="191">
        <v>5.6159999999999997</v>
      </c>
      <c r="I123" s="192"/>
      <c r="J123" s="193">
        <f>ROUND(I123*H123,0)</f>
        <v>0</v>
      </c>
      <c r="K123" s="189" t="s">
        <v>144</v>
      </c>
      <c r="L123" s="60"/>
      <c r="M123" s="194" t="s">
        <v>23</v>
      </c>
      <c r="N123" s="195" t="s">
        <v>50</v>
      </c>
      <c r="O123" s="41"/>
      <c r="P123" s="196">
        <f>O123*H123</f>
        <v>0</v>
      </c>
      <c r="Q123" s="196">
        <v>0</v>
      </c>
      <c r="R123" s="196">
        <f>Q123*H123</f>
        <v>0</v>
      </c>
      <c r="S123" s="196">
        <v>0</v>
      </c>
      <c r="T123" s="197">
        <f>S123*H123</f>
        <v>0</v>
      </c>
      <c r="AR123" s="23" t="s">
        <v>145</v>
      </c>
      <c r="AT123" s="23" t="s">
        <v>140</v>
      </c>
      <c r="AU123" s="23" t="s">
        <v>146</v>
      </c>
      <c r="AY123" s="23" t="s">
        <v>138</v>
      </c>
      <c r="BE123" s="198">
        <f>IF(N123="základní",J123,0)</f>
        <v>0</v>
      </c>
      <c r="BF123" s="198">
        <f>IF(N123="snížená",J123,0)</f>
        <v>0</v>
      </c>
      <c r="BG123" s="198">
        <f>IF(N123="zákl. přenesená",J123,0)</f>
        <v>0</v>
      </c>
      <c r="BH123" s="198">
        <f>IF(N123="sníž. přenesená",J123,0)</f>
        <v>0</v>
      </c>
      <c r="BI123" s="198">
        <f>IF(N123="nulová",J123,0)</f>
        <v>0</v>
      </c>
      <c r="BJ123" s="23" t="s">
        <v>146</v>
      </c>
      <c r="BK123" s="198">
        <f>ROUND(I123*H123,0)</f>
        <v>0</v>
      </c>
      <c r="BL123" s="23" t="s">
        <v>145</v>
      </c>
      <c r="BM123" s="23" t="s">
        <v>188</v>
      </c>
    </row>
    <row r="124" spans="2:65" s="1" customFormat="1" ht="409.5">
      <c r="B124" s="40"/>
      <c r="C124" s="62"/>
      <c r="D124" s="199" t="s">
        <v>148</v>
      </c>
      <c r="E124" s="62"/>
      <c r="F124" s="200" t="s">
        <v>189</v>
      </c>
      <c r="G124" s="62"/>
      <c r="H124" s="62"/>
      <c r="I124" s="158"/>
      <c r="J124" s="62"/>
      <c r="K124" s="62"/>
      <c r="L124" s="60"/>
      <c r="M124" s="201"/>
      <c r="N124" s="41"/>
      <c r="O124" s="41"/>
      <c r="P124" s="41"/>
      <c r="Q124" s="41"/>
      <c r="R124" s="41"/>
      <c r="S124" s="41"/>
      <c r="T124" s="77"/>
      <c r="AT124" s="23" t="s">
        <v>148</v>
      </c>
      <c r="AU124" s="23" t="s">
        <v>146</v>
      </c>
    </row>
    <row r="125" spans="2:65" s="1" customFormat="1" ht="16.5" customHeight="1">
      <c r="B125" s="40"/>
      <c r="C125" s="234" t="s">
        <v>190</v>
      </c>
      <c r="D125" s="234" t="s">
        <v>191</v>
      </c>
      <c r="E125" s="235" t="s">
        <v>192</v>
      </c>
      <c r="F125" s="236" t="s">
        <v>193</v>
      </c>
      <c r="G125" s="237" t="s">
        <v>182</v>
      </c>
      <c r="H125" s="238">
        <v>11.231999999999999</v>
      </c>
      <c r="I125" s="239"/>
      <c r="J125" s="240">
        <f>ROUND(I125*H125,0)</f>
        <v>0</v>
      </c>
      <c r="K125" s="236" t="s">
        <v>144</v>
      </c>
      <c r="L125" s="241"/>
      <c r="M125" s="242" t="s">
        <v>23</v>
      </c>
      <c r="N125" s="243" t="s">
        <v>50</v>
      </c>
      <c r="O125" s="41"/>
      <c r="P125" s="196">
        <f>O125*H125</f>
        <v>0</v>
      </c>
      <c r="Q125" s="196">
        <v>1</v>
      </c>
      <c r="R125" s="196">
        <f>Q125*H125</f>
        <v>11.231999999999999</v>
      </c>
      <c r="S125" s="196">
        <v>0</v>
      </c>
      <c r="T125" s="197">
        <f>S125*H125</f>
        <v>0</v>
      </c>
      <c r="AR125" s="23" t="s">
        <v>185</v>
      </c>
      <c r="AT125" s="23" t="s">
        <v>191</v>
      </c>
      <c r="AU125" s="23" t="s">
        <v>146</v>
      </c>
      <c r="AY125" s="23" t="s">
        <v>138</v>
      </c>
      <c r="BE125" s="198">
        <f>IF(N125="základní",J125,0)</f>
        <v>0</v>
      </c>
      <c r="BF125" s="198">
        <f>IF(N125="snížená",J125,0)</f>
        <v>0</v>
      </c>
      <c r="BG125" s="198">
        <f>IF(N125="zákl. přenesená",J125,0)</f>
        <v>0</v>
      </c>
      <c r="BH125" s="198">
        <f>IF(N125="sníž. přenesená",J125,0)</f>
        <v>0</v>
      </c>
      <c r="BI125" s="198">
        <f>IF(N125="nulová",J125,0)</f>
        <v>0</v>
      </c>
      <c r="BJ125" s="23" t="s">
        <v>146</v>
      </c>
      <c r="BK125" s="198">
        <f>ROUND(I125*H125,0)</f>
        <v>0</v>
      </c>
      <c r="BL125" s="23" t="s">
        <v>145</v>
      </c>
      <c r="BM125" s="23" t="s">
        <v>194</v>
      </c>
    </row>
    <row r="126" spans="2:65" s="1" customFormat="1" ht="38.25" customHeight="1">
      <c r="B126" s="40"/>
      <c r="C126" s="187" t="s">
        <v>29</v>
      </c>
      <c r="D126" s="187" t="s">
        <v>140</v>
      </c>
      <c r="E126" s="188" t="s">
        <v>195</v>
      </c>
      <c r="F126" s="189" t="s">
        <v>196</v>
      </c>
      <c r="G126" s="190" t="s">
        <v>143</v>
      </c>
      <c r="H126" s="191">
        <v>5.25</v>
      </c>
      <c r="I126" s="192"/>
      <c r="J126" s="193">
        <f>ROUND(I126*H126,0)</f>
        <v>0</v>
      </c>
      <c r="K126" s="189" t="s">
        <v>144</v>
      </c>
      <c r="L126" s="60"/>
      <c r="M126" s="194" t="s">
        <v>23</v>
      </c>
      <c r="N126" s="195" t="s">
        <v>50</v>
      </c>
      <c r="O126" s="41"/>
      <c r="P126" s="196">
        <f>O126*H126</f>
        <v>0</v>
      </c>
      <c r="Q126" s="196">
        <v>0</v>
      </c>
      <c r="R126" s="196">
        <f>Q126*H126</f>
        <v>0</v>
      </c>
      <c r="S126" s="196">
        <v>0</v>
      </c>
      <c r="T126" s="197">
        <f>S126*H126</f>
        <v>0</v>
      </c>
      <c r="AR126" s="23" t="s">
        <v>145</v>
      </c>
      <c r="AT126" s="23" t="s">
        <v>140</v>
      </c>
      <c r="AU126" s="23" t="s">
        <v>146</v>
      </c>
      <c r="AY126" s="23" t="s">
        <v>138</v>
      </c>
      <c r="BE126" s="198">
        <f>IF(N126="základní",J126,0)</f>
        <v>0</v>
      </c>
      <c r="BF126" s="198">
        <f>IF(N126="snížená",J126,0)</f>
        <v>0</v>
      </c>
      <c r="BG126" s="198">
        <f>IF(N126="zákl. přenesená",J126,0)</f>
        <v>0</v>
      </c>
      <c r="BH126" s="198">
        <f>IF(N126="sníž. přenesená",J126,0)</f>
        <v>0</v>
      </c>
      <c r="BI126" s="198">
        <f>IF(N126="nulová",J126,0)</f>
        <v>0</v>
      </c>
      <c r="BJ126" s="23" t="s">
        <v>146</v>
      </c>
      <c r="BK126" s="198">
        <f>ROUND(I126*H126,0)</f>
        <v>0</v>
      </c>
      <c r="BL126" s="23" t="s">
        <v>145</v>
      </c>
      <c r="BM126" s="23" t="s">
        <v>197</v>
      </c>
    </row>
    <row r="127" spans="2:65" s="1" customFormat="1" ht="94.5">
      <c r="B127" s="40"/>
      <c r="C127" s="62"/>
      <c r="D127" s="199" t="s">
        <v>148</v>
      </c>
      <c r="E127" s="62"/>
      <c r="F127" s="200" t="s">
        <v>198</v>
      </c>
      <c r="G127" s="62"/>
      <c r="H127" s="62"/>
      <c r="I127" s="158"/>
      <c r="J127" s="62"/>
      <c r="K127" s="62"/>
      <c r="L127" s="60"/>
      <c r="M127" s="201"/>
      <c r="N127" s="41"/>
      <c r="O127" s="41"/>
      <c r="P127" s="41"/>
      <c r="Q127" s="41"/>
      <c r="R127" s="41"/>
      <c r="S127" s="41"/>
      <c r="T127" s="77"/>
      <c r="AT127" s="23" t="s">
        <v>148</v>
      </c>
      <c r="AU127" s="23" t="s">
        <v>146</v>
      </c>
    </row>
    <row r="128" spans="2:65" s="11" customFormat="1" ht="13.5">
      <c r="B128" s="202"/>
      <c r="C128" s="203"/>
      <c r="D128" s="199" t="s">
        <v>150</v>
      </c>
      <c r="E128" s="204" t="s">
        <v>23</v>
      </c>
      <c r="F128" s="205" t="s">
        <v>199</v>
      </c>
      <c r="G128" s="203"/>
      <c r="H128" s="204" t="s">
        <v>23</v>
      </c>
      <c r="I128" s="206"/>
      <c r="J128" s="203"/>
      <c r="K128" s="203"/>
      <c r="L128" s="207"/>
      <c r="M128" s="208"/>
      <c r="N128" s="209"/>
      <c r="O128" s="209"/>
      <c r="P128" s="209"/>
      <c r="Q128" s="209"/>
      <c r="R128" s="209"/>
      <c r="S128" s="209"/>
      <c r="T128" s="210"/>
      <c r="AT128" s="211" t="s">
        <v>150</v>
      </c>
      <c r="AU128" s="211" t="s">
        <v>146</v>
      </c>
      <c r="AV128" s="11" t="s">
        <v>10</v>
      </c>
      <c r="AW128" s="11" t="s">
        <v>41</v>
      </c>
      <c r="AX128" s="11" t="s">
        <v>78</v>
      </c>
      <c r="AY128" s="211" t="s">
        <v>138</v>
      </c>
    </row>
    <row r="129" spans="2:65" s="12" customFormat="1" ht="13.5">
      <c r="B129" s="212"/>
      <c r="C129" s="213"/>
      <c r="D129" s="199" t="s">
        <v>150</v>
      </c>
      <c r="E129" s="214" t="s">
        <v>23</v>
      </c>
      <c r="F129" s="215" t="s">
        <v>200</v>
      </c>
      <c r="G129" s="213"/>
      <c r="H129" s="216">
        <v>5.25</v>
      </c>
      <c r="I129" s="217"/>
      <c r="J129" s="213"/>
      <c r="K129" s="213"/>
      <c r="L129" s="218"/>
      <c r="M129" s="219"/>
      <c r="N129" s="220"/>
      <c r="O129" s="220"/>
      <c r="P129" s="220"/>
      <c r="Q129" s="220"/>
      <c r="R129" s="220"/>
      <c r="S129" s="220"/>
      <c r="T129" s="221"/>
      <c r="AT129" s="222" t="s">
        <v>150</v>
      </c>
      <c r="AU129" s="222" t="s">
        <v>146</v>
      </c>
      <c r="AV129" s="12" t="s">
        <v>146</v>
      </c>
      <c r="AW129" s="12" t="s">
        <v>41</v>
      </c>
      <c r="AX129" s="12" t="s">
        <v>78</v>
      </c>
      <c r="AY129" s="222" t="s">
        <v>138</v>
      </c>
    </row>
    <row r="130" spans="2:65" s="13" customFormat="1" ht="13.5">
      <c r="B130" s="223"/>
      <c r="C130" s="224"/>
      <c r="D130" s="199" t="s">
        <v>150</v>
      </c>
      <c r="E130" s="225" t="s">
        <v>23</v>
      </c>
      <c r="F130" s="226" t="s">
        <v>153</v>
      </c>
      <c r="G130" s="224"/>
      <c r="H130" s="227">
        <v>5.25</v>
      </c>
      <c r="I130" s="228"/>
      <c r="J130" s="224"/>
      <c r="K130" s="224"/>
      <c r="L130" s="229"/>
      <c r="M130" s="230"/>
      <c r="N130" s="231"/>
      <c r="O130" s="231"/>
      <c r="P130" s="231"/>
      <c r="Q130" s="231"/>
      <c r="R130" s="231"/>
      <c r="S130" s="231"/>
      <c r="T130" s="232"/>
      <c r="AT130" s="233" t="s">
        <v>150</v>
      </c>
      <c r="AU130" s="233" t="s">
        <v>146</v>
      </c>
      <c r="AV130" s="13" t="s">
        <v>145</v>
      </c>
      <c r="AW130" s="13" t="s">
        <v>41</v>
      </c>
      <c r="AX130" s="13" t="s">
        <v>10</v>
      </c>
      <c r="AY130" s="233" t="s">
        <v>138</v>
      </c>
    </row>
    <row r="131" spans="2:65" s="1" customFormat="1" ht="25.5" customHeight="1">
      <c r="B131" s="40"/>
      <c r="C131" s="187" t="s">
        <v>201</v>
      </c>
      <c r="D131" s="187" t="s">
        <v>140</v>
      </c>
      <c r="E131" s="188" t="s">
        <v>202</v>
      </c>
      <c r="F131" s="189" t="s">
        <v>203</v>
      </c>
      <c r="G131" s="190" t="s">
        <v>143</v>
      </c>
      <c r="H131" s="191">
        <v>5.25</v>
      </c>
      <c r="I131" s="192"/>
      <c r="J131" s="193">
        <f>ROUND(I131*H131,0)</f>
        <v>0</v>
      </c>
      <c r="K131" s="189" t="s">
        <v>144</v>
      </c>
      <c r="L131" s="60"/>
      <c r="M131" s="194" t="s">
        <v>23</v>
      </c>
      <c r="N131" s="195" t="s">
        <v>50</v>
      </c>
      <c r="O131" s="41"/>
      <c r="P131" s="196">
        <f>O131*H131</f>
        <v>0</v>
      </c>
      <c r="Q131" s="196">
        <v>0</v>
      </c>
      <c r="R131" s="196">
        <f>Q131*H131</f>
        <v>0</v>
      </c>
      <c r="S131" s="196">
        <v>0</v>
      </c>
      <c r="T131" s="197">
        <f>S131*H131</f>
        <v>0</v>
      </c>
      <c r="AR131" s="23" t="s">
        <v>145</v>
      </c>
      <c r="AT131" s="23" t="s">
        <v>140</v>
      </c>
      <c r="AU131" s="23" t="s">
        <v>146</v>
      </c>
      <c r="AY131" s="23" t="s">
        <v>138</v>
      </c>
      <c r="BE131" s="198">
        <f>IF(N131="základní",J131,0)</f>
        <v>0</v>
      </c>
      <c r="BF131" s="198">
        <f>IF(N131="snížená",J131,0)</f>
        <v>0</v>
      </c>
      <c r="BG131" s="198">
        <f>IF(N131="zákl. přenesená",J131,0)</f>
        <v>0</v>
      </c>
      <c r="BH131" s="198">
        <f>IF(N131="sníž. přenesená",J131,0)</f>
        <v>0</v>
      </c>
      <c r="BI131" s="198">
        <f>IF(N131="nulová",J131,0)</f>
        <v>0</v>
      </c>
      <c r="BJ131" s="23" t="s">
        <v>146</v>
      </c>
      <c r="BK131" s="198">
        <f>ROUND(I131*H131,0)</f>
        <v>0</v>
      </c>
      <c r="BL131" s="23" t="s">
        <v>145</v>
      </c>
      <c r="BM131" s="23" t="s">
        <v>204</v>
      </c>
    </row>
    <row r="132" spans="2:65" s="1" customFormat="1" ht="121.5">
      <c r="B132" s="40"/>
      <c r="C132" s="62"/>
      <c r="D132" s="199" t="s">
        <v>148</v>
      </c>
      <c r="E132" s="62"/>
      <c r="F132" s="200" t="s">
        <v>205</v>
      </c>
      <c r="G132" s="62"/>
      <c r="H132" s="62"/>
      <c r="I132" s="158"/>
      <c r="J132" s="62"/>
      <c r="K132" s="62"/>
      <c r="L132" s="60"/>
      <c r="M132" s="201"/>
      <c r="N132" s="41"/>
      <c r="O132" s="41"/>
      <c r="P132" s="41"/>
      <c r="Q132" s="41"/>
      <c r="R132" s="41"/>
      <c r="S132" s="41"/>
      <c r="T132" s="77"/>
      <c r="AT132" s="23" t="s">
        <v>148</v>
      </c>
      <c r="AU132" s="23" t="s">
        <v>146</v>
      </c>
    </row>
    <row r="133" spans="2:65" s="1" customFormat="1" ht="16.5" customHeight="1">
      <c r="B133" s="40"/>
      <c r="C133" s="234" t="s">
        <v>206</v>
      </c>
      <c r="D133" s="234" t="s">
        <v>191</v>
      </c>
      <c r="E133" s="235" t="s">
        <v>207</v>
      </c>
      <c r="F133" s="236" t="s">
        <v>208</v>
      </c>
      <c r="G133" s="237" t="s">
        <v>209</v>
      </c>
      <c r="H133" s="238">
        <v>7.9000000000000001E-2</v>
      </c>
      <c r="I133" s="239"/>
      <c r="J133" s="240">
        <f>ROUND(I133*H133,0)</f>
        <v>0</v>
      </c>
      <c r="K133" s="236" t="s">
        <v>144</v>
      </c>
      <c r="L133" s="241"/>
      <c r="M133" s="242" t="s">
        <v>23</v>
      </c>
      <c r="N133" s="243" t="s">
        <v>50</v>
      </c>
      <c r="O133" s="41"/>
      <c r="P133" s="196">
        <f>O133*H133</f>
        <v>0</v>
      </c>
      <c r="Q133" s="196">
        <v>1E-3</v>
      </c>
      <c r="R133" s="196">
        <f>Q133*H133</f>
        <v>7.8999999999999996E-5</v>
      </c>
      <c r="S133" s="196">
        <v>0</v>
      </c>
      <c r="T133" s="197">
        <f>S133*H133</f>
        <v>0</v>
      </c>
      <c r="AR133" s="23" t="s">
        <v>185</v>
      </c>
      <c r="AT133" s="23" t="s">
        <v>191</v>
      </c>
      <c r="AU133" s="23" t="s">
        <v>146</v>
      </c>
      <c r="AY133" s="23" t="s">
        <v>138</v>
      </c>
      <c r="BE133" s="198">
        <f>IF(N133="základní",J133,0)</f>
        <v>0</v>
      </c>
      <c r="BF133" s="198">
        <f>IF(N133="snížená",J133,0)</f>
        <v>0</v>
      </c>
      <c r="BG133" s="198">
        <f>IF(N133="zákl. přenesená",J133,0)</f>
        <v>0</v>
      </c>
      <c r="BH133" s="198">
        <f>IF(N133="sníž. přenesená",J133,0)</f>
        <v>0</v>
      </c>
      <c r="BI133" s="198">
        <f>IF(N133="nulová",J133,0)</f>
        <v>0</v>
      </c>
      <c r="BJ133" s="23" t="s">
        <v>146</v>
      </c>
      <c r="BK133" s="198">
        <f>ROUND(I133*H133,0)</f>
        <v>0</v>
      </c>
      <c r="BL133" s="23" t="s">
        <v>145</v>
      </c>
      <c r="BM133" s="23" t="s">
        <v>210</v>
      </c>
    </row>
    <row r="134" spans="2:65" s="12" customFormat="1" ht="13.5">
      <c r="B134" s="212"/>
      <c r="C134" s="213"/>
      <c r="D134" s="199" t="s">
        <v>150</v>
      </c>
      <c r="E134" s="213"/>
      <c r="F134" s="215" t="s">
        <v>211</v>
      </c>
      <c r="G134" s="213"/>
      <c r="H134" s="216">
        <v>7.9000000000000001E-2</v>
      </c>
      <c r="I134" s="217"/>
      <c r="J134" s="213"/>
      <c r="K134" s="213"/>
      <c r="L134" s="218"/>
      <c r="M134" s="219"/>
      <c r="N134" s="220"/>
      <c r="O134" s="220"/>
      <c r="P134" s="220"/>
      <c r="Q134" s="220"/>
      <c r="R134" s="220"/>
      <c r="S134" s="220"/>
      <c r="T134" s="221"/>
      <c r="AT134" s="222" t="s">
        <v>150</v>
      </c>
      <c r="AU134" s="222" t="s">
        <v>146</v>
      </c>
      <c r="AV134" s="12" t="s">
        <v>146</v>
      </c>
      <c r="AW134" s="12" t="s">
        <v>6</v>
      </c>
      <c r="AX134" s="12" t="s">
        <v>10</v>
      </c>
      <c r="AY134" s="222" t="s">
        <v>138</v>
      </c>
    </row>
    <row r="135" spans="2:65" s="10" customFormat="1" ht="29.85" customHeight="1">
      <c r="B135" s="171"/>
      <c r="C135" s="172"/>
      <c r="D135" s="173" t="s">
        <v>77</v>
      </c>
      <c r="E135" s="185" t="s">
        <v>174</v>
      </c>
      <c r="F135" s="185" t="s">
        <v>212</v>
      </c>
      <c r="G135" s="172"/>
      <c r="H135" s="172"/>
      <c r="I135" s="175"/>
      <c r="J135" s="186">
        <f>BK135</f>
        <v>0</v>
      </c>
      <c r="K135" s="172"/>
      <c r="L135" s="177"/>
      <c r="M135" s="178"/>
      <c r="N135" s="179"/>
      <c r="O135" s="179"/>
      <c r="P135" s="180">
        <f>SUM(P136:P230)</f>
        <v>0</v>
      </c>
      <c r="Q135" s="179"/>
      <c r="R135" s="180">
        <f>SUM(R136:R230)</f>
        <v>18.966046460000005</v>
      </c>
      <c r="S135" s="179"/>
      <c r="T135" s="181">
        <f>SUM(T136:T230)</f>
        <v>0</v>
      </c>
      <c r="AR135" s="182" t="s">
        <v>10</v>
      </c>
      <c r="AT135" s="183" t="s">
        <v>77</v>
      </c>
      <c r="AU135" s="183" t="s">
        <v>10</v>
      </c>
      <c r="AY135" s="182" t="s">
        <v>138</v>
      </c>
      <c r="BK135" s="184">
        <f>SUM(BK136:BK230)</f>
        <v>0</v>
      </c>
    </row>
    <row r="136" spans="2:65" s="1" customFormat="1" ht="25.5" customHeight="1">
      <c r="B136" s="40"/>
      <c r="C136" s="187" t="s">
        <v>213</v>
      </c>
      <c r="D136" s="187" t="s">
        <v>140</v>
      </c>
      <c r="E136" s="188" t="s">
        <v>214</v>
      </c>
      <c r="F136" s="189" t="s">
        <v>215</v>
      </c>
      <c r="G136" s="190" t="s">
        <v>143</v>
      </c>
      <c r="H136" s="191">
        <v>21.728000000000002</v>
      </c>
      <c r="I136" s="192"/>
      <c r="J136" s="193">
        <f>ROUND(I136*H136,0)</f>
        <v>0</v>
      </c>
      <c r="K136" s="189" t="s">
        <v>144</v>
      </c>
      <c r="L136" s="60"/>
      <c r="M136" s="194" t="s">
        <v>23</v>
      </c>
      <c r="N136" s="195" t="s">
        <v>50</v>
      </c>
      <c r="O136" s="41"/>
      <c r="P136" s="196">
        <f>O136*H136</f>
        <v>0</v>
      </c>
      <c r="Q136" s="196">
        <v>8.3199999999999993E-3</v>
      </c>
      <c r="R136" s="196">
        <f>Q136*H136</f>
        <v>0.18077695999999999</v>
      </c>
      <c r="S136" s="196">
        <v>0</v>
      </c>
      <c r="T136" s="197">
        <f>S136*H136</f>
        <v>0</v>
      </c>
      <c r="AR136" s="23" t="s">
        <v>145</v>
      </c>
      <c r="AT136" s="23" t="s">
        <v>140</v>
      </c>
      <c r="AU136" s="23" t="s">
        <v>146</v>
      </c>
      <c r="AY136" s="23" t="s">
        <v>138</v>
      </c>
      <c r="BE136" s="198">
        <f>IF(N136="základní",J136,0)</f>
        <v>0</v>
      </c>
      <c r="BF136" s="198">
        <f>IF(N136="snížená",J136,0)</f>
        <v>0</v>
      </c>
      <c r="BG136" s="198">
        <f>IF(N136="zákl. přenesená",J136,0)</f>
        <v>0</v>
      </c>
      <c r="BH136" s="198">
        <f>IF(N136="sníž. přenesená",J136,0)</f>
        <v>0</v>
      </c>
      <c r="BI136" s="198">
        <f>IF(N136="nulová",J136,0)</f>
        <v>0</v>
      </c>
      <c r="BJ136" s="23" t="s">
        <v>146</v>
      </c>
      <c r="BK136" s="198">
        <f>ROUND(I136*H136,0)</f>
        <v>0</v>
      </c>
      <c r="BL136" s="23" t="s">
        <v>145</v>
      </c>
      <c r="BM136" s="23" t="s">
        <v>216</v>
      </c>
    </row>
    <row r="137" spans="2:65" s="11" customFormat="1" ht="13.5">
      <c r="B137" s="202"/>
      <c r="C137" s="203"/>
      <c r="D137" s="199" t="s">
        <v>150</v>
      </c>
      <c r="E137" s="204" t="s">
        <v>23</v>
      </c>
      <c r="F137" s="205" t="s">
        <v>217</v>
      </c>
      <c r="G137" s="203"/>
      <c r="H137" s="204" t="s">
        <v>23</v>
      </c>
      <c r="I137" s="206"/>
      <c r="J137" s="203"/>
      <c r="K137" s="203"/>
      <c r="L137" s="207"/>
      <c r="M137" s="208"/>
      <c r="N137" s="209"/>
      <c r="O137" s="209"/>
      <c r="P137" s="209"/>
      <c r="Q137" s="209"/>
      <c r="R137" s="209"/>
      <c r="S137" s="209"/>
      <c r="T137" s="210"/>
      <c r="AT137" s="211" t="s">
        <v>150</v>
      </c>
      <c r="AU137" s="211" t="s">
        <v>146</v>
      </c>
      <c r="AV137" s="11" t="s">
        <v>10</v>
      </c>
      <c r="AW137" s="11" t="s">
        <v>41</v>
      </c>
      <c r="AX137" s="11" t="s">
        <v>78</v>
      </c>
      <c r="AY137" s="211" t="s">
        <v>138</v>
      </c>
    </row>
    <row r="138" spans="2:65" s="12" customFormat="1" ht="13.5">
      <c r="B138" s="212"/>
      <c r="C138" s="213"/>
      <c r="D138" s="199" t="s">
        <v>150</v>
      </c>
      <c r="E138" s="214" t="s">
        <v>23</v>
      </c>
      <c r="F138" s="215" t="s">
        <v>218</v>
      </c>
      <c r="G138" s="213"/>
      <c r="H138" s="216">
        <v>21.728000000000002</v>
      </c>
      <c r="I138" s="217"/>
      <c r="J138" s="213"/>
      <c r="K138" s="213"/>
      <c r="L138" s="218"/>
      <c r="M138" s="219"/>
      <c r="N138" s="220"/>
      <c r="O138" s="220"/>
      <c r="P138" s="220"/>
      <c r="Q138" s="220"/>
      <c r="R138" s="220"/>
      <c r="S138" s="220"/>
      <c r="T138" s="221"/>
      <c r="AT138" s="222" t="s">
        <v>150</v>
      </c>
      <c r="AU138" s="222" t="s">
        <v>146</v>
      </c>
      <c r="AV138" s="12" t="s">
        <v>146</v>
      </c>
      <c r="AW138" s="12" t="s">
        <v>41</v>
      </c>
      <c r="AX138" s="12" t="s">
        <v>78</v>
      </c>
      <c r="AY138" s="222" t="s">
        <v>138</v>
      </c>
    </row>
    <row r="139" spans="2:65" s="13" customFormat="1" ht="13.5">
      <c r="B139" s="223"/>
      <c r="C139" s="224"/>
      <c r="D139" s="199" t="s">
        <v>150</v>
      </c>
      <c r="E139" s="225" t="s">
        <v>23</v>
      </c>
      <c r="F139" s="226" t="s">
        <v>153</v>
      </c>
      <c r="G139" s="224"/>
      <c r="H139" s="227">
        <v>21.728000000000002</v>
      </c>
      <c r="I139" s="228"/>
      <c r="J139" s="224"/>
      <c r="K139" s="224"/>
      <c r="L139" s="229"/>
      <c r="M139" s="230"/>
      <c r="N139" s="231"/>
      <c r="O139" s="231"/>
      <c r="P139" s="231"/>
      <c r="Q139" s="231"/>
      <c r="R139" s="231"/>
      <c r="S139" s="231"/>
      <c r="T139" s="232"/>
      <c r="AT139" s="233" t="s">
        <v>150</v>
      </c>
      <c r="AU139" s="233" t="s">
        <v>146</v>
      </c>
      <c r="AV139" s="13" t="s">
        <v>145</v>
      </c>
      <c r="AW139" s="13" t="s">
        <v>41</v>
      </c>
      <c r="AX139" s="13" t="s">
        <v>10</v>
      </c>
      <c r="AY139" s="233" t="s">
        <v>138</v>
      </c>
    </row>
    <row r="140" spans="2:65" s="1" customFormat="1" ht="16.5" customHeight="1">
      <c r="B140" s="40"/>
      <c r="C140" s="234" t="s">
        <v>219</v>
      </c>
      <c r="D140" s="234" t="s">
        <v>191</v>
      </c>
      <c r="E140" s="235" t="s">
        <v>220</v>
      </c>
      <c r="F140" s="236" t="s">
        <v>221</v>
      </c>
      <c r="G140" s="237" t="s">
        <v>143</v>
      </c>
      <c r="H140" s="238">
        <v>22.163</v>
      </c>
      <c r="I140" s="239"/>
      <c r="J140" s="240">
        <f>ROUND(I140*H140,0)</f>
        <v>0</v>
      </c>
      <c r="K140" s="236" t="s">
        <v>144</v>
      </c>
      <c r="L140" s="241"/>
      <c r="M140" s="242" t="s">
        <v>23</v>
      </c>
      <c r="N140" s="243" t="s">
        <v>50</v>
      </c>
      <c r="O140" s="41"/>
      <c r="P140" s="196">
        <f>O140*H140</f>
        <v>0</v>
      </c>
      <c r="Q140" s="196">
        <v>2.3E-3</v>
      </c>
      <c r="R140" s="196">
        <f>Q140*H140</f>
        <v>5.0974899999999997E-2</v>
      </c>
      <c r="S140" s="196">
        <v>0</v>
      </c>
      <c r="T140" s="197">
        <f>S140*H140</f>
        <v>0</v>
      </c>
      <c r="AR140" s="23" t="s">
        <v>185</v>
      </c>
      <c r="AT140" s="23" t="s">
        <v>191</v>
      </c>
      <c r="AU140" s="23" t="s">
        <v>146</v>
      </c>
      <c r="AY140" s="23" t="s">
        <v>138</v>
      </c>
      <c r="BE140" s="198">
        <f>IF(N140="základní",J140,0)</f>
        <v>0</v>
      </c>
      <c r="BF140" s="198">
        <f>IF(N140="snížená",J140,0)</f>
        <v>0</v>
      </c>
      <c r="BG140" s="198">
        <f>IF(N140="zákl. přenesená",J140,0)</f>
        <v>0</v>
      </c>
      <c r="BH140" s="198">
        <f>IF(N140="sníž. přenesená",J140,0)</f>
        <v>0</v>
      </c>
      <c r="BI140" s="198">
        <f>IF(N140="nulová",J140,0)</f>
        <v>0</v>
      </c>
      <c r="BJ140" s="23" t="s">
        <v>146</v>
      </c>
      <c r="BK140" s="198">
        <f>ROUND(I140*H140,0)</f>
        <v>0</v>
      </c>
      <c r="BL140" s="23" t="s">
        <v>145</v>
      </c>
      <c r="BM140" s="23" t="s">
        <v>222</v>
      </c>
    </row>
    <row r="141" spans="2:65" s="1" customFormat="1" ht="27">
      <c r="B141" s="40"/>
      <c r="C141" s="62"/>
      <c r="D141" s="199" t="s">
        <v>223</v>
      </c>
      <c r="E141" s="62"/>
      <c r="F141" s="200" t="s">
        <v>224</v>
      </c>
      <c r="G141" s="62"/>
      <c r="H141" s="62"/>
      <c r="I141" s="158"/>
      <c r="J141" s="62"/>
      <c r="K141" s="62"/>
      <c r="L141" s="60"/>
      <c r="M141" s="201"/>
      <c r="N141" s="41"/>
      <c r="O141" s="41"/>
      <c r="P141" s="41"/>
      <c r="Q141" s="41"/>
      <c r="R141" s="41"/>
      <c r="S141" s="41"/>
      <c r="T141" s="77"/>
      <c r="AT141" s="23" t="s">
        <v>223</v>
      </c>
      <c r="AU141" s="23" t="s">
        <v>146</v>
      </c>
    </row>
    <row r="142" spans="2:65" s="12" customFormat="1" ht="13.5">
      <c r="B142" s="212"/>
      <c r="C142" s="213"/>
      <c r="D142" s="199" t="s">
        <v>150</v>
      </c>
      <c r="E142" s="213"/>
      <c r="F142" s="215" t="s">
        <v>225</v>
      </c>
      <c r="G142" s="213"/>
      <c r="H142" s="216">
        <v>22.163</v>
      </c>
      <c r="I142" s="217"/>
      <c r="J142" s="213"/>
      <c r="K142" s="213"/>
      <c r="L142" s="218"/>
      <c r="M142" s="219"/>
      <c r="N142" s="220"/>
      <c r="O142" s="220"/>
      <c r="P142" s="220"/>
      <c r="Q142" s="220"/>
      <c r="R142" s="220"/>
      <c r="S142" s="220"/>
      <c r="T142" s="221"/>
      <c r="AT142" s="222" t="s">
        <v>150</v>
      </c>
      <c r="AU142" s="222" t="s">
        <v>146</v>
      </c>
      <c r="AV142" s="12" t="s">
        <v>146</v>
      </c>
      <c r="AW142" s="12" t="s">
        <v>6</v>
      </c>
      <c r="AX142" s="12" t="s">
        <v>10</v>
      </c>
      <c r="AY142" s="222" t="s">
        <v>138</v>
      </c>
    </row>
    <row r="143" spans="2:65" s="1" customFormat="1" ht="25.5" customHeight="1">
      <c r="B143" s="40"/>
      <c r="C143" s="187" t="s">
        <v>11</v>
      </c>
      <c r="D143" s="187" t="s">
        <v>140</v>
      </c>
      <c r="E143" s="188" t="s">
        <v>226</v>
      </c>
      <c r="F143" s="189" t="s">
        <v>227</v>
      </c>
      <c r="G143" s="190" t="s">
        <v>143</v>
      </c>
      <c r="H143" s="191">
        <v>29.390999999999998</v>
      </c>
      <c r="I143" s="192"/>
      <c r="J143" s="193">
        <f>ROUND(I143*H143,0)</f>
        <v>0</v>
      </c>
      <c r="K143" s="189" t="s">
        <v>144</v>
      </c>
      <c r="L143" s="60"/>
      <c r="M143" s="194" t="s">
        <v>23</v>
      </c>
      <c r="N143" s="195" t="s">
        <v>50</v>
      </c>
      <c r="O143" s="41"/>
      <c r="P143" s="196">
        <f>O143*H143</f>
        <v>0</v>
      </c>
      <c r="Q143" s="196">
        <v>8.5000000000000006E-3</v>
      </c>
      <c r="R143" s="196">
        <f>Q143*H143</f>
        <v>0.2498235</v>
      </c>
      <c r="S143" s="196">
        <v>0</v>
      </c>
      <c r="T143" s="197">
        <f>S143*H143</f>
        <v>0</v>
      </c>
      <c r="AR143" s="23" t="s">
        <v>145</v>
      </c>
      <c r="AT143" s="23" t="s">
        <v>140</v>
      </c>
      <c r="AU143" s="23" t="s">
        <v>146</v>
      </c>
      <c r="AY143" s="23" t="s">
        <v>138</v>
      </c>
      <c r="BE143" s="198">
        <f>IF(N143="základní",J143,0)</f>
        <v>0</v>
      </c>
      <c r="BF143" s="198">
        <f>IF(N143="snížená",J143,0)</f>
        <v>0</v>
      </c>
      <c r="BG143" s="198">
        <f>IF(N143="zákl. přenesená",J143,0)</f>
        <v>0</v>
      </c>
      <c r="BH143" s="198">
        <f>IF(N143="sníž. přenesená",J143,0)</f>
        <v>0</v>
      </c>
      <c r="BI143" s="198">
        <f>IF(N143="nulová",J143,0)</f>
        <v>0</v>
      </c>
      <c r="BJ143" s="23" t="s">
        <v>146</v>
      </c>
      <c r="BK143" s="198">
        <f>ROUND(I143*H143,0)</f>
        <v>0</v>
      </c>
      <c r="BL143" s="23" t="s">
        <v>145</v>
      </c>
      <c r="BM143" s="23" t="s">
        <v>228</v>
      </c>
    </row>
    <row r="144" spans="2:65" s="11" customFormat="1" ht="13.5">
      <c r="B144" s="202"/>
      <c r="C144" s="203"/>
      <c r="D144" s="199" t="s">
        <v>150</v>
      </c>
      <c r="E144" s="204" t="s">
        <v>23</v>
      </c>
      <c r="F144" s="205" t="s">
        <v>229</v>
      </c>
      <c r="G144" s="203"/>
      <c r="H144" s="204" t="s">
        <v>23</v>
      </c>
      <c r="I144" s="206"/>
      <c r="J144" s="203"/>
      <c r="K144" s="203"/>
      <c r="L144" s="207"/>
      <c r="M144" s="208"/>
      <c r="N144" s="209"/>
      <c r="O144" s="209"/>
      <c r="P144" s="209"/>
      <c r="Q144" s="209"/>
      <c r="R144" s="209"/>
      <c r="S144" s="209"/>
      <c r="T144" s="210"/>
      <c r="AT144" s="211" t="s">
        <v>150</v>
      </c>
      <c r="AU144" s="211" t="s">
        <v>146</v>
      </c>
      <c r="AV144" s="11" t="s">
        <v>10</v>
      </c>
      <c r="AW144" s="11" t="s">
        <v>41</v>
      </c>
      <c r="AX144" s="11" t="s">
        <v>78</v>
      </c>
      <c r="AY144" s="211" t="s">
        <v>138</v>
      </c>
    </row>
    <row r="145" spans="2:65" s="12" customFormat="1" ht="13.5">
      <c r="B145" s="212"/>
      <c r="C145" s="213"/>
      <c r="D145" s="199" t="s">
        <v>150</v>
      </c>
      <c r="E145" s="214" t="s">
        <v>23</v>
      </c>
      <c r="F145" s="215" t="s">
        <v>230</v>
      </c>
      <c r="G145" s="213"/>
      <c r="H145" s="216">
        <v>29.390999999999998</v>
      </c>
      <c r="I145" s="217"/>
      <c r="J145" s="213"/>
      <c r="K145" s="213"/>
      <c r="L145" s="218"/>
      <c r="M145" s="219"/>
      <c r="N145" s="220"/>
      <c r="O145" s="220"/>
      <c r="P145" s="220"/>
      <c r="Q145" s="220"/>
      <c r="R145" s="220"/>
      <c r="S145" s="220"/>
      <c r="T145" s="221"/>
      <c r="AT145" s="222" t="s">
        <v>150</v>
      </c>
      <c r="AU145" s="222" t="s">
        <v>146</v>
      </c>
      <c r="AV145" s="12" t="s">
        <v>146</v>
      </c>
      <c r="AW145" s="12" t="s">
        <v>41</v>
      </c>
      <c r="AX145" s="12" t="s">
        <v>78</v>
      </c>
      <c r="AY145" s="222" t="s">
        <v>138</v>
      </c>
    </row>
    <row r="146" spans="2:65" s="13" customFormat="1" ht="13.5">
      <c r="B146" s="223"/>
      <c r="C146" s="224"/>
      <c r="D146" s="199" t="s">
        <v>150</v>
      </c>
      <c r="E146" s="225" t="s">
        <v>23</v>
      </c>
      <c r="F146" s="226" t="s">
        <v>153</v>
      </c>
      <c r="G146" s="224"/>
      <c r="H146" s="227">
        <v>29.390999999999998</v>
      </c>
      <c r="I146" s="228"/>
      <c r="J146" s="224"/>
      <c r="K146" s="224"/>
      <c r="L146" s="229"/>
      <c r="M146" s="230"/>
      <c r="N146" s="231"/>
      <c r="O146" s="231"/>
      <c r="P146" s="231"/>
      <c r="Q146" s="231"/>
      <c r="R146" s="231"/>
      <c r="S146" s="231"/>
      <c r="T146" s="232"/>
      <c r="AT146" s="233" t="s">
        <v>150</v>
      </c>
      <c r="AU146" s="233" t="s">
        <v>146</v>
      </c>
      <c r="AV146" s="13" t="s">
        <v>145</v>
      </c>
      <c r="AW146" s="13" t="s">
        <v>41</v>
      </c>
      <c r="AX146" s="13" t="s">
        <v>10</v>
      </c>
      <c r="AY146" s="233" t="s">
        <v>138</v>
      </c>
    </row>
    <row r="147" spans="2:65" s="1" customFormat="1" ht="16.5" customHeight="1">
      <c r="B147" s="40"/>
      <c r="C147" s="234" t="s">
        <v>231</v>
      </c>
      <c r="D147" s="234" t="s">
        <v>191</v>
      </c>
      <c r="E147" s="235" t="s">
        <v>232</v>
      </c>
      <c r="F147" s="236" t="s">
        <v>233</v>
      </c>
      <c r="G147" s="237" t="s">
        <v>143</v>
      </c>
      <c r="H147" s="238">
        <v>29.978999999999999</v>
      </c>
      <c r="I147" s="239"/>
      <c r="J147" s="240">
        <f>ROUND(I147*H147,0)</f>
        <v>0</v>
      </c>
      <c r="K147" s="236" t="s">
        <v>144</v>
      </c>
      <c r="L147" s="241"/>
      <c r="M147" s="242" t="s">
        <v>23</v>
      </c>
      <c r="N147" s="243" t="s">
        <v>50</v>
      </c>
      <c r="O147" s="41"/>
      <c r="P147" s="196">
        <f>O147*H147</f>
        <v>0</v>
      </c>
      <c r="Q147" s="196">
        <v>3.6800000000000001E-3</v>
      </c>
      <c r="R147" s="196">
        <f>Q147*H147</f>
        <v>0.11032272</v>
      </c>
      <c r="S147" s="196">
        <v>0</v>
      </c>
      <c r="T147" s="197">
        <f>S147*H147</f>
        <v>0</v>
      </c>
      <c r="AR147" s="23" t="s">
        <v>185</v>
      </c>
      <c r="AT147" s="23" t="s">
        <v>191</v>
      </c>
      <c r="AU147" s="23" t="s">
        <v>146</v>
      </c>
      <c r="AY147" s="23" t="s">
        <v>138</v>
      </c>
      <c r="BE147" s="198">
        <f>IF(N147="základní",J147,0)</f>
        <v>0</v>
      </c>
      <c r="BF147" s="198">
        <f>IF(N147="snížená",J147,0)</f>
        <v>0</v>
      </c>
      <c r="BG147" s="198">
        <f>IF(N147="zákl. přenesená",J147,0)</f>
        <v>0</v>
      </c>
      <c r="BH147" s="198">
        <f>IF(N147="sníž. přenesená",J147,0)</f>
        <v>0</v>
      </c>
      <c r="BI147" s="198">
        <f>IF(N147="nulová",J147,0)</f>
        <v>0</v>
      </c>
      <c r="BJ147" s="23" t="s">
        <v>146</v>
      </c>
      <c r="BK147" s="198">
        <f>ROUND(I147*H147,0)</f>
        <v>0</v>
      </c>
      <c r="BL147" s="23" t="s">
        <v>145</v>
      </c>
      <c r="BM147" s="23" t="s">
        <v>234</v>
      </c>
    </row>
    <row r="148" spans="2:65" s="1" customFormat="1" ht="27">
      <c r="B148" s="40"/>
      <c r="C148" s="62"/>
      <c r="D148" s="199" t="s">
        <v>223</v>
      </c>
      <c r="E148" s="62"/>
      <c r="F148" s="200" t="s">
        <v>224</v>
      </c>
      <c r="G148" s="62"/>
      <c r="H148" s="62"/>
      <c r="I148" s="158"/>
      <c r="J148" s="62"/>
      <c r="K148" s="62"/>
      <c r="L148" s="60"/>
      <c r="M148" s="201"/>
      <c r="N148" s="41"/>
      <c r="O148" s="41"/>
      <c r="P148" s="41"/>
      <c r="Q148" s="41"/>
      <c r="R148" s="41"/>
      <c r="S148" s="41"/>
      <c r="T148" s="77"/>
      <c r="AT148" s="23" t="s">
        <v>223</v>
      </c>
      <c r="AU148" s="23" t="s">
        <v>146</v>
      </c>
    </row>
    <row r="149" spans="2:65" s="12" customFormat="1" ht="13.5">
      <c r="B149" s="212"/>
      <c r="C149" s="213"/>
      <c r="D149" s="199" t="s">
        <v>150</v>
      </c>
      <c r="E149" s="213"/>
      <c r="F149" s="215" t="s">
        <v>235</v>
      </c>
      <c r="G149" s="213"/>
      <c r="H149" s="216">
        <v>29.978999999999999</v>
      </c>
      <c r="I149" s="217"/>
      <c r="J149" s="213"/>
      <c r="K149" s="213"/>
      <c r="L149" s="218"/>
      <c r="M149" s="219"/>
      <c r="N149" s="220"/>
      <c r="O149" s="220"/>
      <c r="P149" s="220"/>
      <c r="Q149" s="220"/>
      <c r="R149" s="220"/>
      <c r="S149" s="220"/>
      <c r="T149" s="221"/>
      <c r="AT149" s="222" t="s">
        <v>150</v>
      </c>
      <c r="AU149" s="222" t="s">
        <v>146</v>
      </c>
      <c r="AV149" s="12" t="s">
        <v>146</v>
      </c>
      <c r="AW149" s="12" t="s">
        <v>6</v>
      </c>
      <c r="AX149" s="12" t="s">
        <v>10</v>
      </c>
      <c r="AY149" s="222" t="s">
        <v>138</v>
      </c>
    </row>
    <row r="150" spans="2:65" s="1" customFormat="1" ht="16.5" customHeight="1">
      <c r="B150" s="40"/>
      <c r="C150" s="187" t="s">
        <v>236</v>
      </c>
      <c r="D150" s="187" t="s">
        <v>140</v>
      </c>
      <c r="E150" s="188" t="s">
        <v>237</v>
      </c>
      <c r="F150" s="189" t="s">
        <v>238</v>
      </c>
      <c r="G150" s="190" t="s">
        <v>143</v>
      </c>
      <c r="H150" s="191">
        <v>51.119</v>
      </c>
      <c r="I150" s="192"/>
      <c r="J150" s="193">
        <f>ROUND(I150*H150,0)</f>
        <v>0</v>
      </c>
      <c r="K150" s="189" t="s">
        <v>144</v>
      </c>
      <c r="L150" s="60"/>
      <c r="M150" s="194" t="s">
        <v>23</v>
      </c>
      <c r="N150" s="195" t="s">
        <v>50</v>
      </c>
      <c r="O150" s="41"/>
      <c r="P150" s="196">
        <f>O150*H150</f>
        <v>0</v>
      </c>
      <c r="Q150" s="196">
        <v>3.0000000000000001E-3</v>
      </c>
      <c r="R150" s="196">
        <f>Q150*H150</f>
        <v>0.15335699999999999</v>
      </c>
      <c r="S150" s="196">
        <v>0</v>
      </c>
      <c r="T150" s="197">
        <f>S150*H150</f>
        <v>0</v>
      </c>
      <c r="AR150" s="23" t="s">
        <v>145</v>
      </c>
      <c r="AT150" s="23" t="s">
        <v>140</v>
      </c>
      <c r="AU150" s="23" t="s">
        <v>146</v>
      </c>
      <c r="AY150" s="23" t="s">
        <v>138</v>
      </c>
      <c r="BE150" s="198">
        <f>IF(N150="základní",J150,0)</f>
        <v>0</v>
      </c>
      <c r="BF150" s="198">
        <f>IF(N150="snížená",J150,0)</f>
        <v>0</v>
      </c>
      <c r="BG150" s="198">
        <f>IF(N150="zákl. přenesená",J150,0)</f>
        <v>0</v>
      </c>
      <c r="BH150" s="198">
        <f>IF(N150="sníž. přenesená",J150,0)</f>
        <v>0</v>
      </c>
      <c r="BI150" s="198">
        <f>IF(N150="nulová",J150,0)</f>
        <v>0</v>
      </c>
      <c r="BJ150" s="23" t="s">
        <v>146</v>
      </c>
      <c r="BK150" s="198">
        <f>ROUND(I150*H150,0)</f>
        <v>0</v>
      </c>
      <c r="BL150" s="23" t="s">
        <v>145</v>
      </c>
      <c r="BM150" s="23" t="s">
        <v>239</v>
      </c>
    </row>
    <row r="151" spans="2:65" s="1" customFormat="1" ht="25.5" customHeight="1">
      <c r="B151" s="40"/>
      <c r="C151" s="187" t="s">
        <v>240</v>
      </c>
      <c r="D151" s="187" t="s">
        <v>140</v>
      </c>
      <c r="E151" s="188" t="s">
        <v>241</v>
      </c>
      <c r="F151" s="189" t="s">
        <v>242</v>
      </c>
      <c r="G151" s="190" t="s">
        <v>143</v>
      </c>
      <c r="H151" s="191">
        <v>113.71</v>
      </c>
      <c r="I151" s="192"/>
      <c r="J151" s="193">
        <f>ROUND(I151*H151,0)</f>
        <v>0</v>
      </c>
      <c r="K151" s="189" t="s">
        <v>144</v>
      </c>
      <c r="L151" s="60"/>
      <c r="M151" s="194" t="s">
        <v>23</v>
      </c>
      <c r="N151" s="195" t="s">
        <v>50</v>
      </c>
      <c r="O151" s="41"/>
      <c r="P151" s="196">
        <f>O151*H151</f>
        <v>0</v>
      </c>
      <c r="Q151" s="196">
        <v>1.1440000000000001E-2</v>
      </c>
      <c r="R151" s="196">
        <f>Q151*H151</f>
        <v>1.3008424000000001</v>
      </c>
      <c r="S151" s="196">
        <v>0</v>
      </c>
      <c r="T151" s="197">
        <f>S151*H151</f>
        <v>0</v>
      </c>
      <c r="AR151" s="23" t="s">
        <v>145</v>
      </c>
      <c r="AT151" s="23" t="s">
        <v>140</v>
      </c>
      <c r="AU151" s="23" t="s">
        <v>146</v>
      </c>
      <c r="AY151" s="23" t="s">
        <v>138</v>
      </c>
      <c r="BE151" s="198">
        <f>IF(N151="základní",J151,0)</f>
        <v>0</v>
      </c>
      <c r="BF151" s="198">
        <f>IF(N151="snížená",J151,0)</f>
        <v>0</v>
      </c>
      <c r="BG151" s="198">
        <f>IF(N151="zákl. přenesená",J151,0)</f>
        <v>0</v>
      </c>
      <c r="BH151" s="198">
        <f>IF(N151="sníž. přenesená",J151,0)</f>
        <v>0</v>
      </c>
      <c r="BI151" s="198">
        <f>IF(N151="nulová",J151,0)</f>
        <v>0</v>
      </c>
      <c r="BJ151" s="23" t="s">
        <v>146</v>
      </c>
      <c r="BK151" s="198">
        <f>ROUND(I151*H151,0)</f>
        <v>0</v>
      </c>
      <c r="BL151" s="23" t="s">
        <v>145</v>
      </c>
      <c r="BM151" s="23" t="s">
        <v>243</v>
      </c>
    </row>
    <row r="152" spans="2:65" s="1" customFormat="1" ht="162">
      <c r="B152" s="40"/>
      <c r="C152" s="62"/>
      <c r="D152" s="199" t="s">
        <v>148</v>
      </c>
      <c r="E152" s="62"/>
      <c r="F152" s="200" t="s">
        <v>244</v>
      </c>
      <c r="G152" s="62"/>
      <c r="H152" s="62"/>
      <c r="I152" s="158"/>
      <c r="J152" s="62"/>
      <c r="K152" s="62"/>
      <c r="L152" s="60"/>
      <c r="M152" s="201"/>
      <c r="N152" s="41"/>
      <c r="O152" s="41"/>
      <c r="P152" s="41"/>
      <c r="Q152" s="41"/>
      <c r="R152" s="41"/>
      <c r="S152" s="41"/>
      <c r="T152" s="77"/>
      <c r="AT152" s="23" t="s">
        <v>148</v>
      </c>
      <c r="AU152" s="23" t="s">
        <v>146</v>
      </c>
    </row>
    <row r="153" spans="2:65" s="11" customFormat="1" ht="13.5">
      <c r="B153" s="202"/>
      <c r="C153" s="203"/>
      <c r="D153" s="199" t="s">
        <v>150</v>
      </c>
      <c r="E153" s="204" t="s">
        <v>23</v>
      </c>
      <c r="F153" s="205" t="s">
        <v>245</v>
      </c>
      <c r="G153" s="203"/>
      <c r="H153" s="204" t="s">
        <v>23</v>
      </c>
      <c r="I153" s="206"/>
      <c r="J153" s="203"/>
      <c r="K153" s="203"/>
      <c r="L153" s="207"/>
      <c r="M153" s="208"/>
      <c r="N153" s="209"/>
      <c r="O153" s="209"/>
      <c r="P153" s="209"/>
      <c r="Q153" s="209"/>
      <c r="R153" s="209"/>
      <c r="S153" s="209"/>
      <c r="T153" s="210"/>
      <c r="AT153" s="211" t="s">
        <v>150</v>
      </c>
      <c r="AU153" s="211" t="s">
        <v>146</v>
      </c>
      <c r="AV153" s="11" t="s">
        <v>10</v>
      </c>
      <c r="AW153" s="11" t="s">
        <v>41</v>
      </c>
      <c r="AX153" s="11" t="s">
        <v>78</v>
      </c>
      <c r="AY153" s="211" t="s">
        <v>138</v>
      </c>
    </row>
    <row r="154" spans="2:65" s="12" customFormat="1" ht="27">
      <c r="B154" s="212"/>
      <c r="C154" s="213"/>
      <c r="D154" s="199" t="s">
        <v>150</v>
      </c>
      <c r="E154" s="214" t="s">
        <v>23</v>
      </c>
      <c r="F154" s="215" t="s">
        <v>246</v>
      </c>
      <c r="G154" s="213"/>
      <c r="H154" s="216">
        <v>113.71</v>
      </c>
      <c r="I154" s="217"/>
      <c r="J154" s="213"/>
      <c r="K154" s="213"/>
      <c r="L154" s="218"/>
      <c r="M154" s="219"/>
      <c r="N154" s="220"/>
      <c r="O154" s="220"/>
      <c r="P154" s="220"/>
      <c r="Q154" s="220"/>
      <c r="R154" s="220"/>
      <c r="S154" s="220"/>
      <c r="T154" s="221"/>
      <c r="AT154" s="222" t="s">
        <v>150</v>
      </c>
      <c r="AU154" s="222" t="s">
        <v>146</v>
      </c>
      <c r="AV154" s="12" t="s">
        <v>146</v>
      </c>
      <c r="AW154" s="12" t="s">
        <v>41</v>
      </c>
      <c r="AX154" s="12" t="s">
        <v>78</v>
      </c>
      <c r="AY154" s="222" t="s">
        <v>138</v>
      </c>
    </row>
    <row r="155" spans="2:65" s="13" customFormat="1" ht="13.5">
      <c r="B155" s="223"/>
      <c r="C155" s="224"/>
      <c r="D155" s="199" t="s">
        <v>150</v>
      </c>
      <c r="E155" s="225" t="s">
        <v>23</v>
      </c>
      <c r="F155" s="226" t="s">
        <v>153</v>
      </c>
      <c r="G155" s="224"/>
      <c r="H155" s="227">
        <v>113.71</v>
      </c>
      <c r="I155" s="228"/>
      <c r="J155" s="224"/>
      <c r="K155" s="224"/>
      <c r="L155" s="229"/>
      <c r="M155" s="230"/>
      <c r="N155" s="231"/>
      <c r="O155" s="231"/>
      <c r="P155" s="231"/>
      <c r="Q155" s="231"/>
      <c r="R155" s="231"/>
      <c r="S155" s="231"/>
      <c r="T155" s="232"/>
      <c r="AT155" s="233" t="s">
        <v>150</v>
      </c>
      <c r="AU155" s="233" t="s">
        <v>146</v>
      </c>
      <c r="AV155" s="13" t="s">
        <v>145</v>
      </c>
      <c r="AW155" s="13" t="s">
        <v>41</v>
      </c>
      <c r="AX155" s="13" t="s">
        <v>10</v>
      </c>
      <c r="AY155" s="233" t="s">
        <v>138</v>
      </c>
    </row>
    <row r="156" spans="2:65" s="1" customFormat="1" ht="16.5" customHeight="1">
      <c r="B156" s="40"/>
      <c r="C156" s="234" t="s">
        <v>247</v>
      </c>
      <c r="D156" s="234" t="s">
        <v>191</v>
      </c>
      <c r="E156" s="235" t="s">
        <v>248</v>
      </c>
      <c r="F156" s="236" t="s">
        <v>249</v>
      </c>
      <c r="G156" s="237" t="s">
        <v>143</v>
      </c>
      <c r="H156" s="238">
        <v>115.98399999999999</v>
      </c>
      <c r="I156" s="239"/>
      <c r="J156" s="240">
        <f>ROUND(I156*H156,0)</f>
        <v>0</v>
      </c>
      <c r="K156" s="236" t="s">
        <v>144</v>
      </c>
      <c r="L156" s="241"/>
      <c r="M156" s="242" t="s">
        <v>23</v>
      </c>
      <c r="N156" s="243" t="s">
        <v>50</v>
      </c>
      <c r="O156" s="41"/>
      <c r="P156" s="196">
        <f>O156*H156</f>
        <v>0</v>
      </c>
      <c r="Q156" s="196">
        <v>1.2E-2</v>
      </c>
      <c r="R156" s="196">
        <f>Q156*H156</f>
        <v>1.3918079999999999</v>
      </c>
      <c r="S156" s="196">
        <v>0</v>
      </c>
      <c r="T156" s="197">
        <f>S156*H156</f>
        <v>0</v>
      </c>
      <c r="AR156" s="23" t="s">
        <v>185</v>
      </c>
      <c r="AT156" s="23" t="s">
        <v>191</v>
      </c>
      <c r="AU156" s="23" t="s">
        <v>146</v>
      </c>
      <c r="AY156" s="23" t="s">
        <v>138</v>
      </c>
      <c r="BE156" s="198">
        <f>IF(N156="základní",J156,0)</f>
        <v>0</v>
      </c>
      <c r="BF156" s="198">
        <f>IF(N156="snížená",J156,0)</f>
        <v>0</v>
      </c>
      <c r="BG156" s="198">
        <f>IF(N156="zákl. přenesená",J156,0)</f>
        <v>0</v>
      </c>
      <c r="BH156" s="198">
        <f>IF(N156="sníž. přenesená",J156,0)</f>
        <v>0</v>
      </c>
      <c r="BI156" s="198">
        <f>IF(N156="nulová",J156,0)</f>
        <v>0</v>
      </c>
      <c r="BJ156" s="23" t="s">
        <v>146</v>
      </c>
      <c r="BK156" s="198">
        <f>ROUND(I156*H156,0)</f>
        <v>0</v>
      </c>
      <c r="BL156" s="23" t="s">
        <v>145</v>
      </c>
      <c r="BM156" s="23" t="s">
        <v>250</v>
      </c>
    </row>
    <row r="157" spans="2:65" s="12" customFormat="1" ht="13.5">
      <c r="B157" s="212"/>
      <c r="C157" s="213"/>
      <c r="D157" s="199" t="s">
        <v>150</v>
      </c>
      <c r="E157" s="213"/>
      <c r="F157" s="215" t="s">
        <v>251</v>
      </c>
      <c r="G157" s="213"/>
      <c r="H157" s="216">
        <v>115.98399999999999</v>
      </c>
      <c r="I157" s="217"/>
      <c r="J157" s="213"/>
      <c r="K157" s="213"/>
      <c r="L157" s="218"/>
      <c r="M157" s="219"/>
      <c r="N157" s="220"/>
      <c r="O157" s="220"/>
      <c r="P157" s="220"/>
      <c r="Q157" s="220"/>
      <c r="R157" s="220"/>
      <c r="S157" s="220"/>
      <c r="T157" s="221"/>
      <c r="AT157" s="222" t="s">
        <v>150</v>
      </c>
      <c r="AU157" s="222" t="s">
        <v>146</v>
      </c>
      <c r="AV157" s="12" t="s">
        <v>146</v>
      </c>
      <c r="AW157" s="12" t="s">
        <v>6</v>
      </c>
      <c r="AX157" s="12" t="s">
        <v>10</v>
      </c>
      <c r="AY157" s="222" t="s">
        <v>138</v>
      </c>
    </row>
    <row r="158" spans="2:65" s="1" customFormat="1" ht="25.5" customHeight="1">
      <c r="B158" s="40"/>
      <c r="C158" s="187" t="s">
        <v>252</v>
      </c>
      <c r="D158" s="187" t="s">
        <v>140</v>
      </c>
      <c r="E158" s="188" t="s">
        <v>253</v>
      </c>
      <c r="F158" s="189" t="s">
        <v>254</v>
      </c>
      <c r="G158" s="190" t="s">
        <v>143</v>
      </c>
      <c r="H158" s="191">
        <v>113.71</v>
      </c>
      <c r="I158" s="192"/>
      <c r="J158" s="193">
        <f>ROUND(I158*H158,0)</f>
        <v>0</v>
      </c>
      <c r="K158" s="189" t="s">
        <v>144</v>
      </c>
      <c r="L158" s="60"/>
      <c r="M158" s="194" t="s">
        <v>23</v>
      </c>
      <c r="N158" s="195" t="s">
        <v>50</v>
      </c>
      <c r="O158" s="41"/>
      <c r="P158" s="196">
        <f>O158*H158</f>
        <v>0</v>
      </c>
      <c r="Q158" s="196">
        <v>3.0000000000000001E-3</v>
      </c>
      <c r="R158" s="196">
        <f>Q158*H158</f>
        <v>0.34112999999999999</v>
      </c>
      <c r="S158" s="196">
        <v>0</v>
      </c>
      <c r="T158" s="197">
        <f>S158*H158</f>
        <v>0</v>
      </c>
      <c r="AR158" s="23" t="s">
        <v>145</v>
      </c>
      <c r="AT158" s="23" t="s">
        <v>140</v>
      </c>
      <c r="AU158" s="23" t="s">
        <v>146</v>
      </c>
      <c r="AY158" s="23" t="s">
        <v>138</v>
      </c>
      <c r="BE158" s="198">
        <f>IF(N158="základní",J158,0)</f>
        <v>0</v>
      </c>
      <c r="BF158" s="198">
        <f>IF(N158="snížená",J158,0)</f>
        <v>0</v>
      </c>
      <c r="BG158" s="198">
        <f>IF(N158="zákl. přenesená",J158,0)</f>
        <v>0</v>
      </c>
      <c r="BH158" s="198">
        <f>IF(N158="sníž. přenesená",J158,0)</f>
        <v>0</v>
      </c>
      <c r="BI158" s="198">
        <f>IF(N158="nulová",J158,0)</f>
        <v>0</v>
      </c>
      <c r="BJ158" s="23" t="s">
        <v>146</v>
      </c>
      <c r="BK158" s="198">
        <f>ROUND(I158*H158,0)</f>
        <v>0</v>
      </c>
      <c r="BL158" s="23" t="s">
        <v>145</v>
      </c>
      <c r="BM158" s="23" t="s">
        <v>255</v>
      </c>
    </row>
    <row r="159" spans="2:65" s="1" customFormat="1" ht="25.5" customHeight="1">
      <c r="B159" s="40"/>
      <c r="C159" s="187" t="s">
        <v>9</v>
      </c>
      <c r="D159" s="187" t="s">
        <v>140</v>
      </c>
      <c r="E159" s="188" t="s">
        <v>256</v>
      </c>
      <c r="F159" s="189" t="s">
        <v>257</v>
      </c>
      <c r="G159" s="190" t="s">
        <v>143</v>
      </c>
      <c r="H159" s="191">
        <v>56.481000000000002</v>
      </c>
      <c r="I159" s="192"/>
      <c r="J159" s="193">
        <f>ROUND(I159*H159,0)</f>
        <v>0</v>
      </c>
      <c r="K159" s="189" t="s">
        <v>144</v>
      </c>
      <c r="L159" s="60"/>
      <c r="M159" s="194" t="s">
        <v>23</v>
      </c>
      <c r="N159" s="195" t="s">
        <v>50</v>
      </c>
      <c r="O159" s="41"/>
      <c r="P159" s="196">
        <f>O159*H159</f>
        <v>0</v>
      </c>
      <c r="Q159" s="196">
        <v>4.8900000000000002E-3</v>
      </c>
      <c r="R159" s="196">
        <f>Q159*H159</f>
        <v>0.27619209</v>
      </c>
      <c r="S159" s="196">
        <v>0</v>
      </c>
      <c r="T159" s="197">
        <f>S159*H159</f>
        <v>0</v>
      </c>
      <c r="AR159" s="23" t="s">
        <v>145</v>
      </c>
      <c r="AT159" s="23" t="s">
        <v>140</v>
      </c>
      <c r="AU159" s="23" t="s">
        <v>146</v>
      </c>
      <c r="AY159" s="23" t="s">
        <v>138</v>
      </c>
      <c r="BE159" s="198">
        <f>IF(N159="základní",J159,0)</f>
        <v>0</v>
      </c>
      <c r="BF159" s="198">
        <f>IF(N159="snížená",J159,0)</f>
        <v>0</v>
      </c>
      <c r="BG159" s="198">
        <f>IF(N159="zákl. přenesená",J159,0)</f>
        <v>0</v>
      </c>
      <c r="BH159" s="198">
        <f>IF(N159="sníž. přenesená",J159,0)</f>
        <v>0</v>
      </c>
      <c r="BI159" s="198">
        <f>IF(N159="nulová",J159,0)</f>
        <v>0</v>
      </c>
      <c r="BJ159" s="23" t="s">
        <v>146</v>
      </c>
      <c r="BK159" s="198">
        <f>ROUND(I159*H159,0)</f>
        <v>0</v>
      </c>
      <c r="BL159" s="23" t="s">
        <v>145</v>
      </c>
      <c r="BM159" s="23" t="s">
        <v>258</v>
      </c>
    </row>
    <row r="160" spans="2:65" s="1" customFormat="1" ht="27">
      <c r="B160" s="40"/>
      <c r="C160" s="62"/>
      <c r="D160" s="199" t="s">
        <v>148</v>
      </c>
      <c r="E160" s="62"/>
      <c r="F160" s="200" t="s">
        <v>259</v>
      </c>
      <c r="G160" s="62"/>
      <c r="H160" s="62"/>
      <c r="I160" s="158"/>
      <c r="J160" s="62"/>
      <c r="K160" s="62"/>
      <c r="L160" s="60"/>
      <c r="M160" s="201"/>
      <c r="N160" s="41"/>
      <c r="O160" s="41"/>
      <c r="P160" s="41"/>
      <c r="Q160" s="41"/>
      <c r="R160" s="41"/>
      <c r="S160" s="41"/>
      <c r="T160" s="77"/>
      <c r="AT160" s="23" t="s">
        <v>148</v>
      </c>
      <c r="AU160" s="23" t="s">
        <v>146</v>
      </c>
    </row>
    <row r="161" spans="2:65" s="11" customFormat="1" ht="13.5">
      <c r="B161" s="202"/>
      <c r="C161" s="203"/>
      <c r="D161" s="199" t="s">
        <v>150</v>
      </c>
      <c r="E161" s="204" t="s">
        <v>23</v>
      </c>
      <c r="F161" s="205" t="s">
        <v>260</v>
      </c>
      <c r="G161" s="203"/>
      <c r="H161" s="204" t="s">
        <v>23</v>
      </c>
      <c r="I161" s="206"/>
      <c r="J161" s="203"/>
      <c r="K161" s="203"/>
      <c r="L161" s="207"/>
      <c r="M161" s="208"/>
      <c r="N161" s="209"/>
      <c r="O161" s="209"/>
      <c r="P161" s="209"/>
      <c r="Q161" s="209"/>
      <c r="R161" s="209"/>
      <c r="S161" s="209"/>
      <c r="T161" s="210"/>
      <c r="AT161" s="211" t="s">
        <v>150</v>
      </c>
      <c r="AU161" s="211" t="s">
        <v>146</v>
      </c>
      <c r="AV161" s="11" t="s">
        <v>10</v>
      </c>
      <c r="AW161" s="11" t="s">
        <v>41</v>
      </c>
      <c r="AX161" s="11" t="s">
        <v>78</v>
      </c>
      <c r="AY161" s="211" t="s">
        <v>138</v>
      </c>
    </row>
    <row r="162" spans="2:65" s="12" customFormat="1" ht="13.5">
      <c r="B162" s="212"/>
      <c r="C162" s="213"/>
      <c r="D162" s="199" t="s">
        <v>150</v>
      </c>
      <c r="E162" s="214" t="s">
        <v>23</v>
      </c>
      <c r="F162" s="215" t="s">
        <v>261</v>
      </c>
      <c r="G162" s="213"/>
      <c r="H162" s="216">
        <v>56.503</v>
      </c>
      <c r="I162" s="217"/>
      <c r="J162" s="213"/>
      <c r="K162" s="213"/>
      <c r="L162" s="218"/>
      <c r="M162" s="219"/>
      <c r="N162" s="220"/>
      <c r="O162" s="220"/>
      <c r="P162" s="220"/>
      <c r="Q162" s="220"/>
      <c r="R162" s="220"/>
      <c r="S162" s="220"/>
      <c r="T162" s="221"/>
      <c r="AT162" s="222" t="s">
        <v>150</v>
      </c>
      <c r="AU162" s="222" t="s">
        <v>146</v>
      </c>
      <c r="AV162" s="12" t="s">
        <v>146</v>
      </c>
      <c r="AW162" s="12" t="s">
        <v>41</v>
      </c>
      <c r="AX162" s="12" t="s">
        <v>78</v>
      </c>
      <c r="AY162" s="222" t="s">
        <v>138</v>
      </c>
    </row>
    <row r="163" spans="2:65" s="12" customFormat="1" ht="13.5">
      <c r="B163" s="212"/>
      <c r="C163" s="213"/>
      <c r="D163" s="199" t="s">
        <v>150</v>
      </c>
      <c r="E163" s="214" t="s">
        <v>23</v>
      </c>
      <c r="F163" s="215" t="s">
        <v>262</v>
      </c>
      <c r="G163" s="213"/>
      <c r="H163" s="216">
        <v>1.0309999999999999</v>
      </c>
      <c r="I163" s="217"/>
      <c r="J163" s="213"/>
      <c r="K163" s="213"/>
      <c r="L163" s="218"/>
      <c r="M163" s="219"/>
      <c r="N163" s="220"/>
      <c r="O163" s="220"/>
      <c r="P163" s="220"/>
      <c r="Q163" s="220"/>
      <c r="R163" s="220"/>
      <c r="S163" s="220"/>
      <c r="T163" s="221"/>
      <c r="AT163" s="222" t="s">
        <v>150</v>
      </c>
      <c r="AU163" s="222" t="s">
        <v>146</v>
      </c>
      <c r="AV163" s="12" t="s">
        <v>146</v>
      </c>
      <c r="AW163" s="12" t="s">
        <v>41</v>
      </c>
      <c r="AX163" s="12" t="s">
        <v>78</v>
      </c>
      <c r="AY163" s="222" t="s">
        <v>138</v>
      </c>
    </row>
    <row r="164" spans="2:65" s="12" customFormat="1" ht="13.5">
      <c r="B164" s="212"/>
      <c r="C164" s="213"/>
      <c r="D164" s="199" t="s">
        <v>150</v>
      </c>
      <c r="E164" s="214" t="s">
        <v>23</v>
      </c>
      <c r="F164" s="215" t="s">
        <v>263</v>
      </c>
      <c r="G164" s="213"/>
      <c r="H164" s="216">
        <v>-1.0529999999999999</v>
      </c>
      <c r="I164" s="217"/>
      <c r="J164" s="213"/>
      <c r="K164" s="213"/>
      <c r="L164" s="218"/>
      <c r="M164" s="219"/>
      <c r="N164" s="220"/>
      <c r="O164" s="220"/>
      <c r="P164" s="220"/>
      <c r="Q164" s="220"/>
      <c r="R164" s="220"/>
      <c r="S164" s="220"/>
      <c r="T164" s="221"/>
      <c r="AT164" s="222" t="s">
        <v>150</v>
      </c>
      <c r="AU164" s="222" t="s">
        <v>146</v>
      </c>
      <c r="AV164" s="12" t="s">
        <v>146</v>
      </c>
      <c r="AW164" s="12" t="s">
        <v>41</v>
      </c>
      <c r="AX164" s="12" t="s">
        <v>78</v>
      </c>
      <c r="AY164" s="222" t="s">
        <v>138</v>
      </c>
    </row>
    <row r="165" spans="2:65" s="13" customFormat="1" ht="13.5">
      <c r="B165" s="223"/>
      <c r="C165" s="224"/>
      <c r="D165" s="199" t="s">
        <v>150</v>
      </c>
      <c r="E165" s="225" t="s">
        <v>23</v>
      </c>
      <c r="F165" s="226" t="s">
        <v>153</v>
      </c>
      <c r="G165" s="224"/>
      <c r="H165" s="227">
        <v>56.481000000000002</v>
      </c>
      <c r="I165" s="228"/>
      <c r="J165" s="224"/>
      <c r="K165" s="224"/>
      <c r="L165" s="229"/>
      <c r="M165" s="230"/>
      <c r="N165" s="231"/>
      <c r="O165" s="231"/>
      <c r="P165" s="231"/>
      <c r="Q165" s="231"/>
      <c r="R165" s="231"/>
      <c r="S165" s="231"/>
      <c r="T165" s="232"/>
      <c r="AT165" s="233" t="s">
        <v>150</v>
      </c>
      <c r="AU165" s="233" t="s">
        <v>146</v>
      </c>
      <c r="AV165" s="13" t="s">
        <v>145</v>
      </c>
      <c r="AW165" s="13" t="s">
        <v>41</v>
      </c>
      <c r="AX165" s="13" t="s">
        <v>10</v>
      </c>
      <c r="AY165" s="233" t="s">
        <v>138</v>
      </c>
    </row>
    <row r="166" spans="2:65" s="1" customFormat="1" ht="25.5" customHeight="1">
      <c r="B166" s="40"/>
      <c r="C166" s="187" t="s">
        <v>264</v>
      </c>
      <c r="D166" s="187" t="s">
        <v>140</v>
      </c>
      <c r="E166" s="188" t="s">
        <v>265</v>
      </c>
      <c r="F166" s="189" t="s">
        <v>266</v>
      </c>
      <c r="G166" s="190" t="s">
        <v>143</v>
      </c>
      <c r="H166" s="191">
        <v>56.481000000000002</v>
      </c>
      <c r="I166" s="192"/>
      <c r="J166" s="193">
        <f>ROUND(I166*H166,0)</f>
        <v>0</v>
      </c>
      <c r="K166" s="189" t="s">
        <v>144</v>
      </c>
      <c r="L166" s="60"/>
      <c r="M166" s="194" t="s">
        <v>23</v>
      </c>
      <c r="N166" s="195" t="s">
        <v>50</v>
      </c>
      <c r="O166" s="41"/>
      <c r="P166" s="196">
        <f>O166*H166</f>
        <v>0</v>
      </c>
      <c r="Q166" s="196">
        <v>3.6800000000000001E-3</v>
      </c>
      <c r="R166" s="196">
        <f>Q166*H166</f>
        <v>0.20785008000000002</v>
      </c>
      <c r="S166" s="196">
        <v>0</v>
      </c>
      <c r="T166" s="197">
        <f>S166*H166</f>
        <v>0</v>
      </c>
      <c r="AR166" s="23" t="s">
        <v>145</v>
      </c>
      <c r="AT166" s="23" t="s">
        <v>140</v>
      </c>
      <c r="AU166" s="23" t="s">
        <v>146</v>
      </c>
      <c r="AY166" s="23" t="s">
        <v>138</v>
      </c>
      <c r="BE166" s="198">
        <f>IF(N166="základní",J166,0)</f>
        <v>0</v>
      </c>
      <c r="BF166" s="198">
        <f>IF(N166="snížená",J166,0)</f>
        <v>0</v>
      </c>
      <c r="BG166" s="198">
        <f>IF(N166="zákl. přenesená",J166,0)</f>
        <v>0</v>
      </c>
      <c r="BH166" s="198">
        <f>IF(N166="sníž. přenesená",J166,0)</f>
        <v>0</v>
      </c>
      <c r="BI166" s="198">
        <f>IF(N166="nulová",J166,0)</f>
        <v>0</v>
      </c>
      <c r="BJ166" s="23" t="s">
        <v>146</v>
      </c>
      <c r="BK166" s="198">
        <f>ROUND(I166*H166,0)</f>
        <v>0</v>
      </c>
      <c r="BL166" s="23" t="s">
        <v>145</v>
      </c>
      <c r="BM166" s="23" t="s">
        <v>267</v>
      </c>
    </row>
    <row r="167" spans="2:65" s="1" customFormat="1" ht="25.5" customHeight="1">
      <c r="B167" s="40"/>
      <c r="C167" s="187" t="s">
        <v>268</v>
      </c>
      <c r="D167" s="187" t="s">
        <v>140</v>
      </c>
      <c r="E167" s="188" t="s">
        <v>269</v>
      </c>
      <c r="F167" s="189" t="s">
        <v>227</v>
      </c>
      <c r="G167" s="190" t="s">
        <v>143</v>
      </c>
      <c r="H167" s="191">
        <v>387.99200000000002</v>
      </c>
      <c r="I167" s="192"/>
      <c r="J167" s="193">
        <f>ROUND(I167*H167,0)</f>
        <v>0</v>
      </c>
      <c r="K167" s="189" t="s">
        <v>144</v>
      </c>
      <c r="L167" s="60"/>
      <c r="M167" s="194" t="s">
        <v>23</v>
      </c>
      <c r="N167" s="195" t="s">
        <v>50</v>
      </c>
      <c r="O167" s="41"/>
      <c r="P167" s="196">
        <f>O167*H167</f>
        <v>0</v>
      </c>
      <c r="Q167" s="196">
        <v>8.5000000000000006E-3</v>
      </c>
      <c r="R167" s="196">
        <f>Q167*H167</f>
        <v>3.2979320000000003</v>
      </c>
      <c r="S167" s="196">
        <v>0</v>
      </c>
      <c r="T167" s="197">
        <f>S167*H167</f>
        <v>0</v>
      </c>
      <c r="AR167" s="23" t="s">
        <v>145</v>
      </c>
      <c r="AT167" s="23" t="s">
        <v>140</v>
      </c>
      <c r="AU167" s="23" t="s">
        <v>146</v>
      </c>
      <c r="AY167" s="23" t="s">
        <v>138</v>
      </c>
      <c r="BE167" s="198">
        <f>IF(N167="základní",J167,0)</f>
        <v>0</v>
      </c>
      <c r="BF167" s="198">
        <f>IF(N167="snížená",J167,0)</f>
        <v>0</v>
      </c>
      <c r="BG167" s="198">
        <f>IF(N167="zákl. přenesená",J167,0)</f>
        <v>0</v>
      </c>
      <c r="BH167" s="198">
        <f>IF(N167="sníž. přenesená",J167,0)</f>
        <v>0</v>
      </c>
      <c r="BI167" s="198">
        <f>IF(N167="nulová",J167,0)</f>
        <v>0</v>
      </c>
      <c r="BJ167" s="23" t="s">
        <v>146</v>
      </c>
      <c r="BK167" s="198">
        <f>ROUND(I167*H167,0)</f>
        <v>0</v>
      </c>
      <c r="BL167" s="23" t="s">
        <v>145</v>
      </c>
      <c r="BM167" s="23" t="s">
        <v>270</v>
      </c>
    </row>
    <row r="168" spans="2:65" s="1" customFormat="1" ht="162">
      <c r="B168" s="40"/>
      <c r="C168" s="62"/>
      <c r="D168" s="199" t="s">
        <v>148</v>
      </c>
      <c r="E168" s="62"/>
      <c r="F168" s="200" t="s">
        <v>244</v>
      </c>
      <c r="G168" s="62"/>
      <c r="H168" s="62"/>
      <c r="I168" s="158"/>
      <c r="J168" s="62"/>
      <c r="K168" s="62"/>
      <c r="L168" s="60"/>
      <c r="M168" s="201"/>
      <c r="N168" s="41"/>
      <c r="O168" s="41"/>
      <c r="P168" s="41"/>
      <c r="Q168" s="41"/>
      <c r="R168" s="41"/>
      <c r="S168" s="41"/>
      <c r="T168" s="77"/>
      <c r="AT168" s="23" t="s">
        <v>148</v>
      </c>
      <c r="AU168" s="23" t="s">
        <v>146</v>
      </c>
    </row>
    <row r="169" spans="2:65" s="12" customFormat="1" ht="13.5">
      <c r="B169" s="212"/>
      <c r="C169" s="213"/>
      <c r="D169" s="199" t="s">
        <v>150</v>
      </c>
      <c r="E169" s="214" t="s">
        <v>23</v>
      </c>
      <c r="F169" s="215" t="s">
        <v>271</v>
      </c>
      <c r="G169" s="213"/>
      <c r="H169" s="216">
        <v>460.59100000000001</v>
      </c>
      <c r="I169" s="217"/>
      <c r="J169" s="213"/>
      <c r="K169" s="213"/>
      <c r="L169" s="218"/>
      <c r="M169" s="219"/>
      <c r="N169" s="220"/>
      <c r="O169" s="220"/>
      <c r="P169" s="220"/>
      <c r="Q169" s="220"/>
      <c r="R169" s="220"/>
      <c r="S169" s="220"/>
      <c r="T169" s="221"/>
      <c r="AT169" s="222" t="s">
        <v>150</v>
      </c>
      <c r="AU169" s="222" t="s">
        <v>146</v>
      </c>
      <c r="AV169" s="12" t="s">
        <v>146</v>
      </c>
      <c r="AW169" s="12" t="s">
        <v>41</v>
      </c>
      <c r="AX169" s="12" t="s">
        <v>78</v>
      </c>
      <c r="AY169" s="222" t="s">
        <v>138</v>
      </c>
    </row>
    <row r="170" spans="2:65" s="12" customFormat="1" ht="27">
      <c r="B170" s="212"/>
      <c r="C170" s="213"/>
      <c r="D170" s="199" t="s">
        <v>150</v>
      </c>
      <c r="E170" s="214" t="s">
        <v>23</v>
      </c>
      <c r="F170" s="215" t="s">
        <v>272</v>
      </c>
      <c r="G170" s="213"/>
      <c r="H170" s="216">
        <v>-70.989000000000004</v>
      </c>
      <c r="I170" s="217"/>
      <c r="J170" s="213"/>
      <c r="K170" s="213"/>
      <c r="L170" s="218"/>
      <c r="M170" s="219"/>
      <c r="N170" s="220"/>
      <c r="O170" s="220"/>
      <c r="P170" s="220"/>
      <c r="Q170" s="220"/>
      <c r="R170" s="220"/>
      <c r="S170" s="220"/>
      <c r="T170" s="221"/>
      <c r="AT170" s="222" t="s">
        <v>150</v>
      </c>
      <c r="AU170" s="222" t="s">
        <v>146</v>
      </c>
      <c r="AV170" s="12" t="s">
        <v>146</v>
      </c>
      <c r="AW170" s="12" t="s">
        <v>41</v>
      </c>
      <c r="AX170" s="12" t="s">
        <v>78</v>
      </c>
      <c r="AY170" s="222" t="s">
        <v>138</v>
      </c>
    </row>
    <row r="171" spans="2:65" s="12" customFormat="1" ht="13.5">
      <c r="B171" s="212"/>
      <c r="C171" s="213"/>
      <c r="D171" s="199" t="s">
        <v>150</v>
      </c>
      <c r="E171" s="214" t="s">
        <v>23</v>
      </c>
      <c r="F171" s="215" t="s">
        <v>273</v>
      </c>
      <c r="G171" s="213"/>
      <c r="H171" s="216">
        <v>-1.61</v>
      </c>
      <c r="I171" s="217"/>
      <c r="J171" s="213"/>
      <c r="K171" s="213"/>
      <c r="L171" s="218"/>
      <c r="M171" s="219"/>
      <c r="N171" s="220"/>
      <c r="O171" s="220"/>
      <c r="P171" s="220"/>
      <c r="Q171" s="220"/>
      <c r="R171" s="220"/>
      <c r="S171" s="220"/>
      <c r="T171" s="221"/>
      <c r="AT171" s="222" t="s">
        <v>150</v>
      </c>
      <c r="AU171" s="222" t="s">
        <v>146</v>
      </c>
      <c r="AV171" s="12" t="s">
        <v>146</v>
      </c>
      <c r="AW171" s="12" t="s">
        <v>41</v>
      </c>
      <c r="AX171" s="12" t="s">
        <v>78</v>
      </c>
      <c r="AY171" s="222" t="s">
        <v>138</v>
      </c>
    </row>
    <row r="172" spans="2:65" s="13" customFormat="1" ht="13.5">
      <c r="B172" s="223"/>
      <c r="C172" s="224"/>
      <c r="D172" s="199" t="s">
        <v>150</v>
      </c>
      <c r="E172" s="225" t="s">
        <v>23</v>
      </c>
      <c r="F172" s="226" t="s">
        <v>153</v>
      </c>
      <c r="G172" s="224"/>
      <c r="H172" s="227">
        <v>387.99200000000002</v>
      </c>
      <c r="I172" s="228"/>
      <c r="J172" s="224"/>
      <c r="K172" s="224"/>
      <c r="L172" s="229"/>
      <c r="M172" s="230"/>
      <c r="N172" s="231"/>
      <c r="O172" s="231"/>
      <c r="P172" s="231"/>
      <c r="Q172" s="231"/>
      <c r="R172" s="231"/>
      <c r="S172" s="231"/>
      <c r="T172" s="232"/>
      <c r="AT172" s="233" t="s">
        <v>150</v>
      </c>
      <c r="AU172" s="233" t="s">
        <v>146</v>
      </c>
      <c r="AV172" s="13" t="s">
        <v>145</v>
      </c>
      <c r="AW172" s="13" t="s">
        <v>41</v>
      </c>
      <c r="AX172" s="13" t="s">
        <v>10</v>
      </c>
      <c r="AY172" s="233" t="s">
        <v>138</v>
      </c>
    </row>
    <row r="173" spans="2:65" s="1" customFormat="1" ht="16.5" customHeight="1">
      <c r="B173" s="40"/>
      <c r="C173" s="234" t="s">
        <v>274</v>
      </c>
      <c r="D173" s="234" t="s">
        <v>191</v>
      </c>
      <c r="E173" s="235" t="s">
        <v>232</v>
      </c>
      <c r="F173" s="236" t="s">
        <v>233</v>
      </c>
      <c r="G173" s="237" t="s">
        <v>143</v>
      </c>
      <c r="H173" s="238">
        <v>395.75200000000001</v>
      </c>
      <c r="I173" s="239"/>
      <c r="J173" s="240">
        <f>ROUND(I173*H173,0)</f>
        <v>0</v>
      </c>
      <c r="K173" s="236" t="s">
        <v>144</v>
      </c>
      <c r="L173" s="241"/>
      <c r="M173" s="242" t="s">
        <v>23</v>
      </c>
      <c r="N173" s="243" t="s">
        <v>50</v>
      </c>
      <c r="O173" s="41"/>
      <c r="P173" s="196">
        <f>O173*H173</f>
        <v>0</v>
      </c>
      <c r="Q173" s="196">
        <v>3.6800000000000001E-3</v>
      </c>
      <c r="R173" s="196">
        <f>Q173*H173</f>
        <v>1.45636736</v>
      </c>
      <c r="S173" s="196">
        <v>0</v>
      </c>
      <c r="T173" s="197">
        <f>S173*H173</f>
        <v>0</v>
      </c>
      <c r="AR173" s="23" t="s">
        <v>185</v>
      </c>
      <c r="AT173" s="23" t="s">
        <v>191</v>
      </c>
      <c r="AU173" s="23" t="s">
        <v>146</v>
      </c>
      <c r="AY173" s="23" t="s">
        <v>138</v>
      </c>
      <c r="BE173" s="198">
        <f>IF(N173="základní",J173,0)</f>
        <v>0</v>
      </c>
      <c r="BF173" s="198">
        <f>IF(N173="snížená",J173,0)</f>
        <v>0</v>
      </c>
      <c r="BG173" s="198">
        <f>IF(N173="zákl. přenesená",J173,0)</f>
        <v>0</v>
      </c>
      <c r="BH173" s="198">
        <f>IF(N173="sníž. přenesená",J173,0)</f>
        <v>0</v>
      </c>
      <c r="BI173" s="198">
        <f>IF(N173="nulová",J173,0)</f>
        <v>0</v>
      </c>
      <c r="BJ173" s="23" t="s">
        <v>146</v>
      </c>
      <c r="BK173" s="198">
        <f>ROUND(I173*H173,0)</f>
        <v>0</v>
      </c>
      <c r="BL173" s="23" t="s">
        <v>145</v>
      </c>
      <c r="BM173" s="23" t="s">
        <v>275</v>
      </c>
    </row>
    <row r="174" spans="2:65" s="1" customFormat="1" ht="27">
      <c r="B174" s="40"/>
      <c r="C174" s="62"/>
      <c r="D174" s="199" t="s">
        <v>223</v>
      </c>
      <c r="E174" s="62"/>
      <c r="F174" s="200" t="s">
        <v>276</v>
      </c>
      <c r="G174" s="62"/>
      <c r="H174" s="62"/>
      <c r="I174" s="158"/>
      <c r="J174" s="62"/>
      <c r="K174" s="62"/>
      <c r="L174" s="60"/>
      <c r="M174" s="201"/>
      <c r="N174" s="41"/>
      <c r="O174" s="41"/>
      <c r="P174" s="41"/>
      <c r="Q174" s="41"/>
      <c r="R174" s="41"/>
      <c r="S174" s="41"/>
      <c r="T174" s="77"/>
      <c r="AT174" s="23" t="s">
        <v>223</v>
      </c>
      <c r="AU174" s="23" t="s">
        <v>146</v>
      </c>
    </row>
    <row r="175" spans="2:65" s="12" customFormat="1" ht="13.5">
      <c r="B175" s="212"/>
      <c r="C175" s="213"/>
      <c r="D175" s="199" t="s">
        <v>150</v>
      </c>
      <c r="E175" s="213"/>
      <c r="F175" s="215" t="s">
        <v>277</v>
      </c>
      <c r="G175" s="213"/>
      <c r="H175" s="216">
        <v>395.75200000000001</v>
      </c>
      <c r="I175" s="217"/>
      <c r="J175" s="213"/>
      <c r="K175" s="213"/>
      <c r="L175" s="218"/>
      <c r="M175" s="219"/>
      <c r="N175" s="220"/>
      <c r="O175" s="220"/>
      <c r="P175" s="220"/>
      <c r="Q175" s="220"/>
      <c r="R175" s="220"/>
      <c r="S175" s="220"/>
      <c r="T175" s="221"/>
      <c r="AT175" s="222" t="s">
        <v>150</v>
      </c>
      <c r="AU175" s="222" t="s">
        <v>146</v>
      </c>
      <c r="AV175" s="12" t="s">
        <v>146</v>
      </c>
      <c r="AW175" s="12" t="s">
        <v>6</v>
      </c>
      <c r="AX175" s="12" t="s">
        <v>10</v>
      </c>
      <c r="AY175" s="222" t="s">
        <v>138</v>
      </c>
    </row>
    <row r="176" spans="2:65" s="1" customFormat="1" ht="25.5" customHeight="1">
      <c r="B176" s="40"/>
      <c r="C176" s="187" t="s">
        <v>278</v>
      </c>
      <c r="D176" s="187" t="s">
        <v>140</v>
      </c>
      <c r="E176" s="188" t="s">
        <v>279</v>
      </c>
      <c r="F176" s="189" t="s">
        <v>280</v>
      </c>
      <c r="G176" s="190" t="s">
        <v>143</v>
      </c>
      <c r="H176" s="191">
        <v>387.99200000000002</v>
      </c>
      <c r="I176" s="192"/>
      <c r="J176" s="193">
        <f>ROUND(I176*H176,0)</f>
        <v>0</v>
      </c>
      <c r="K176" s="189" t="s">
        <v>144</v>
      </c>
      <c r="L176" s="60"/>
      <c r="M176" s="194" t="s">
        <v>23</v>
      </c>
      <c r="N176" s="195" t="s">
        <v>50</v>
      </c>
      <c r="O176" s="41"/>
      <c r="P176" s="196">
        <f>O176*H176</f>
        <v>0</v>
      </c>
      <c r="Q176" s="196">
        <v>6.0000000000000002E-5</v>
      </c>
      <c r="R176" s="196">
        <f>Q176*H176</f>
        <v>2.3279520000000001E-2</v>
      </c>
      <c r="S176" s="196">
        <v>0</v>
      </c>
      <c r="T176" s="197">
        <f>S176*H176</f>
        <v>0</v>
      </c>
      <c r="AR176" s="23" t="s">
        <v>145</v>
      </c>
      <c r="AT176" s="23" t="s">
        <v>140</v>
      </c>
      <c r="AU176" s="23" t="s">
        <v>146</v>
      </c>
      <c r="AY176" s="23" t="s">
        <v>138</v>
      </c>
      <c r="BE176" s="198">
        <f>IF(N176="základní",J176,0)</f>
        <v>0</v>
      </c>
      <c r="BF176" s="198">
        <f>IF(N176="snížená",J176,0)</f>
        <v>0</v>
      </c>
      <c r="BG176" s="198">
        <f>IF(N176="zákl. přenesená",J176,0)</f>
        <v>0</v>
      </c>
      <c r="BH176" s="198">
        <f>IF(N176="sníž. přenesená",J176,0)</f>
        <v>0</v>
      </c>
      <c r="BI176" s="198">
        <f>IF(N176="nulová",J176,0)</f>
        <v>0</v>
      </c>
      <c r="BJ176" s="23" t="s">
        <v>146</v>
      </c>
      <c r="BK176" s="198">
        <f>ROUND(I176*H176,0)</f>
        <v>0</v>
      </c>
      <c r="BL176" s="23" t="s">
        <v>145</v>
      </c>
      <c r="BM176" s="23" t="s">
        <v>281</v>
      </c>
    </row>
    <row r="177" spans="2:65" s="1" customFormat="1" ht="162">
      <c r="B177" s="40"/>
      <c r="C177" s="62"/>
      <c r="D177" s="199" t="s">
        <v>148</v>
      </c>
      <c r="E177" s="62"/>
      <c r="F177" s="200" t="s">
        <v>244</v>
      </c>
      <c r="G177" s="62"/>
      <c r="H177" s="62"/>
      <c r="I177" s="158"/>
      <c r="J177" s="62"/>
      <c r="K177" s="62"/>
      <c r="L177" s="60"/>
      <c r="M177" s="201"/>
      <c r="N177" s="41"/>
      <c r="O177" s="41"/>
      <c r="P177" s="41"/>
      <c r="Q177" s="41"/>
      <c r="R177" s="41"/>
      <c r="S177" s="41"/>
      <c r="T177" s="77"/>
      <c r="AT177" s="23" t="s">
        <v>148</v>
      </c>
      <c r="AU177" s="23" t="s">
        <v>146</v>
      </c>
    </row>
    <row r="178" spans="2:65" s="1" customFormat="1" ht="38.25" customHeight="1">
      <c r="B178" s="40"/>
      <c r="C178" s="187" t="s">
        <v>282</v>
      </c>
      <c r="D178" s="187" t="s">
        <v>140</v>
      </c>
      <c r="E178" s="188" t="s">
        <v>283</v>
      </c>
      <c r="F178" s="189" t="s">
        <v>284</v>
      </c>
      <c r="G178" s="190" t="s">
        <v>285</v>
      </c>
      <c r="H178" s="191">
        <v>138.565</v>
      </c>
      <c r="I178" s="192"/>
      <c r="J178" s="193">
        <f>ROUND(I178*H178,0)</f>
        <v>0</v>
      </c>
      <c r="K178" s="189" t="s">
        <v>144</v>
      </c>
      <c r="L178" s="60"/>
      <c r="M178" s="194" t="s">
        <v>23</v>
      </c>
      <c r="N178" s="195" t="s">
        <v>50</v>
      </c>
      <c r="O178" s="41"/>
      <c r="P178" s="196">
        <f>O178*H178</f>
        <v>0</v>
      </c>
      <c r="Q178" s="196">
        <v>3.31E-3</v>
      </c>
      <c r="R178" s="196">
        <f>Q178*H178</f>
        <v>0.45865014999999998</v>
      </c>
      <c r="S178" s="196">
        <v>0</v>
      </c>
      <c r="T178" s="197">
        <f>S178*H178</f>
        <v>0</v>
      </c>
      <c r="AR178" s="23" t="s">
        <v>145</v>
      </c>
      <c r="AT178" s="23" t="s">
        <v>140</v>
      </c>
      <c r="AU178" s="23" t="s">
        <v>146</v>
      </c>
      <c r="AY178" s="23" t="s">
        <v>138</v>
      </c>
      <c r="BE178" s="198">
        <f>IF(N178="základní",J178,0)</f>
        <v>0</v>
      </c>
      <c r="BF178" s="198">
        <f>IF(N178="snížená",J178,0)</f>
        <v>0</v>
      </c>
      <c r="BG178" s="198">
        <f>IF(N178="zákl. přenesená",J178,0)</f>
        <v>0</v>
      </c>
      <c r="BH178" s="198">
        <f>IF(N178="sníž. přenesená",J178,0)</f>
        <v>0</v>
      </c>
      <c r="BI178" s="198">
        <f>IF(N178="nulová",J178,0)</f>
        <v>0</v>
      </c>
      <c r="BJ178" s="23" t="s">
        <v>146</v>
      </c>
      <c r="BK178" s="198">
        <f>ROUND(I178*H178,0)</f>
        <v>0</v>
      </c>
      <c r="BL178" s="23" t="s">
        <v>145</v>
      </c>
      <c r="BM178" s="23" t="s">
        <v>286</v>
      </c>
    </row>
    <row r="179" spans="2:65" s="1" customFormat="1" ht="121.5">
      <c r="B179" s="40"/>
      <c r="C179" s="62"/>
      <c r="D179" s="199" t="s">
        <v>148</v>
      </c>
      <c r="E179" s="62"/>
      <c r="F179" s="200" t="s">
        <v>287</v>
      </c>
      <c r="G179" s="62"/>
      <c r="H179" s="62"/>
      <c r="I179" s="158"/>
      <c r="J179" s="62"/>
      <c r="K179" s="62"/>
      <c r="L179" s="60"/>
      <c r="M179" s="201"/>
      <c r="N179" s="41"/>
      <c r="O179" s="41"/>
      <c r="P179" s="41"/>
      <c r="Q179" s="41"/>
      <c r="R179" s="41"/>
      <c r="S179" s="41"/>
      <c r="T179" s="77"/>
      <c r="AT179" s="23" t="s">
        <v>148</v>
      </c>
      <c r="AU179" s="23" t="s">
        <v>146</v>
      </c>
    </row>
    <row r="180" spans="2:65" s="12" customFormat="1" ht="27">
      <c r="B180" s="212"/>
      <c r="C180" s="213"/>
      <c r="D180" s="199" t="s">
        <v>150</v>
      </c>
      <c r="E180" s="214" t="s">
        <v>23</v>
      </c>
      <c r="F180" s="215" t="s">
        <v>288</v>
      </c>
      <c r="G180" s="213"/>
      <c r="H180" s="216">
        <v>135.04499999999999</v>
      </c>
      <c r="I180" s="217"/>
      <c r="J180" s="213"/>
      <c r="K180" s="213"/>
      <c r="L180" s="218"/>
      <c r="M180" s="219"/>
      <c r="N180" s="220"/>
      <c r="O180" s="220"/>
      <c r="P180" s="220"/>
      <c r="Q180" s="220"/>
      <c r="R180" s="220"/>
      <c r="S180" s="220"/>
      <c r="T180" s="221"/>
      <c r="AT180" s="222" t="s">
        <v>150</v>
      </c>
      <c r="AU180" s="222" t="s">
        <v>146</v>
      </c>
      <c r="AV180" s="12" t="s">
        <v>146</v>
      </c>
      <c r="AW180" s="12" t="s">
        <v>41</v>
      </c>
      <c r="AX180" s="12" t="s">
        <v>78</v>
      </c>
      <c r="AY180" s="222" t="s">
        <v>138</v>
      </c>
    </row>
    <row r="181" spans="2:65" s="12" customFormat="1" ht="13.5">
      <c r="B181" s="212"/>
      <c r="C181" s="213"/>
      <c r="D181" s="199" t="s">
        <v>150</v>
      </c>
      <c r="E181" s="214" t="s">
        <v>23</v>
      </c>
      <c r="F181" s="215" t="s">
        <v>289</v>
      </c>
      <c r="G181" s="213"/>
      <c r="H181" s="216">
        <v>3.52</v>
      </c>
      <c r="I181" s="217"/>
      <c r="J181" s="213"/>
      <c r="K181" s="213"/>
      <c r="L181" s="218"/>
      <c r="M181" s="219"/>
      <c r="N181" s="220"/>
      <c r="O181" s="220"/>
      <c r="P181" s="220"/>
      <c r="Q181" s="220"/>
      <c r="R181" s="220"/>
      <c r="S181" s="220"/>
      <c r="T181" s="221"/>
      <c r="AT181" s="222" t="s">
        <v>150</v>
      </c>
      <c r="AU181" s="222" t="s">
        <v>146</v>
      </c>
      <c r="AV181" s="12" t="s">
        <v>146</v>
      </c>
      <c r="AW181" s="12" t="s">
        <v>41</v>
      </c>
      <c r="AX181" s="12" t="s">
        <v>78</v>
      </c>
      <c r="AY181" s="222" t="s">
        <v>138</v>
      </c>
    </row>
    <row r="182" spans="2:65" s="13" customFormat="1" ht="13.5">
      <c r="B182" s="223"/>
      <c r="C182" s="224"/>
      <c r="D182" s="199" t="s">
        <v>150</v>
      </c>
      <c r="E182" s="225" t="s">
        <v>23</v>
      </c>
      <c r="F182" s="226" t="s">
        <v>153</v>
      </c>
      <c r="G182" s="224"/>
      <c r="H182" s="227">
        <v>138.565</v>
      </c>
      <c r="I182" s="228"/>
      <c r="J182" s="224"/>
      <c r="K182" s="224"/>
      <c r="L182" s="229"/>
      <c r="M182" s="230"/>
      <c r="N182" s="231"/>
      <c r="O182" s="231"/>
      <c r="P182" s="231"/>
      <c r="Q182" s="231"/>
      <c r="R182" s="231"/>
      <c r="S182" s="231"/>
      <c r="T182" s="232"/>
      <c r="AT182" s="233" t="s">
        <v>150</v>
      </c>
      <c r="AU182" s="233" t="s">
        <v>146</v>
      </c>
      <c r="AV182" s="13" t="s">
        <v>145</v>
      </c>
      <c r="AW182" s="13" t="s">
        <v>41</v>
      </c>
      <c r="AX182" s="13" t="s">
        <v>10</v>
      </c>
      <c r="AY182" s="233" t="s">
        <v>138</v>
      </c>
    </row>
    <row r="183" spans="2:65" s="1" customFormat="1" ht="16.5" customHeight="1">
      <c r="B183" s="40"/>
      <c r="C183" s="234" t="s">
        <v>290</v>
      </c>
      <c r="D183" s="234" t="s">
        <v>191</v>
      </c>
      <c r="E183" s="235" t="s">
        <v>291</v>
      </c>
      <c r="F183" s="236" t="s">
        <v>292</v>
      </c>
      <c r="G183" s="237" t="s">
        <v>143</v>
      </c>
      <c r="H183" s="238">
        <v>62.353999999999999</v>
      </c>
      <c r="I183" s="239"/>
      <c r="J183" s="240">
        <f>ROUND(I183*H183,0)</f>
        <v>0</v>
      </c>
      <c r="K183" s="236" t="s">
        <v>144</v>
      </c>
      <c r="L183" s="241"/>
      <c r="M183" s="242" t="s">
        <v>23</v>
      </c>
      <c r="N183" s="243" t="s">
        <v>50</v>
      </c>
      <c r="O183" s="41"/>
      <c r="P183" s="196">
        <f>O183*H183</f>
        <v>0</v>
      </c>
      <c r="Q183" s="196">
        <v>6.8000000000000005E-4</v>
      </c>
      <c r="R183" s="196">
        <f>Q183*H183</f>
        <v>4.2400720000000003E-2</v>
      </c>
      <c r="S183" s="196">
        <v>0</v>
      </c>
      <c r="T183" s="197">
        <f>S183*H183</f>
        <v>0</v>
      </c>
      <c r="AR183" s="23" t="s">
        <v>185</v>
      </c>
      <c r="AT183" s="23" t="s">
        <v>191</v>
      </c>
      <c r="AU183" s="23" t="s">
        <v>146</v>
      </c>
      <c r="AY183" s="23" t="s">
        <v>138</v>
      </c>
      <c r="BE183" s="198">
        <f>IF(N183="základní",J183,0)</f>
        <v>0</v>
      </c>
      <c r="BF183" s="198">
        <f>IF(N183="snížená",J183,0)</f>
        <v>0</v>
      </c>
      <c r="BG183" s="198">
        <f>IF(N183="zákl. přenesená",J183,0)</f>
        <v>0</v>
      </c>
      <c r="BH183" s="198">
        <f>IF(N183="sníž. přenesená",J183,0)</f>
        <v>0</v>
      </c>
      <c r="BI183" s="198">
        <f>IF(N183="nulová",J183,0)</f>
        <v>0</v>
      </c>
      <c r="BJ183" s="23" t="s">
        <v>146</v>
      </c>
      <c r="BK183" s="198">
        <f>ROUND(I183*H183,0)</f>
        <v>0</v>
      </c>
      <c r="BL183" s="23" t="s">
        <v>145</v>
      </c>
      <c r="BM183" s="23" t="s">
        <v>293</v>
      </c>
    </row>
    <row r="184" spans="2:65" s="1" customFormat="1" ht="27">
      <c r="B184" s="40"/>
      <c r="C184" s="62"/>
      <c r="D184" s="199" t="s">
        <v>223</v>
      </c>
      <c r="E184" s="62"/>
      <c r="F184" s="200" t="s">
        <v>276</v>
      </c>
      <c r="G184" s="62"/>
      <c r="H184" s="62"/>
      <c r="I184" s="158"/>
      <c r="J184" s="62"/>
      <c r="K184" s="62"/>
      <c r="L184" s="60"/>
      <c r="M184" s="201"/>
      <c r="N184" s="41"/>
      <c r="O184" s="41"/>
      <c r="P184" s="41"/>
      <c r="Q184" s="41"/>
      <c r="R184" s="41"/>
      <c r="S184" s="41"/>
      <c r="T184" s="77"/>
      <c r="AT184" s="23" t="s">
        <v>223</v>
      </c>
      <c r="AU184" s="23" t="s">
        <v>146</v>
      </c>
    </row>
    <row r="185" spans="2:65" s="12" customFormat="1" ht="13.5">
      <c r="B185" s="212"/>
      <c r="C185" s="213"/>
      <c r="D185" s="199" t="s">
        <v>150</v>
      </c>
      <c r="E185" s="213"/>
      <c r="F185" s="215" t="s">
        <v>294</v>
      </c>
      <c r="G185" s="213"/>
      <c r="H185" s="216">
        <v>62.353999999999999</v>
      </c>
      <c r="I185" s="217"/>
      <c r="J185" s="213"/>
      <c r="K185" s="213"/>
      <c r="L185" s="218"/>
      <c r="M185" s="219"/>
      <c r="N185" s="220"/>
      <c r="O185" s="220"/>
      <c r="P185" s="220"/>
      <c r="Q185" s="220"/>
      <c r="R185" s="220"/>
      <c r="S185" s="220"/>
      <c r="T185" s="221"/>
      <c r="AT185" s="222" t="s">
        <v>150</v>
      </c>
      <c r="AU185" s="222" t="s">
        <v>146</v>
      </c>
      <c r="AV185" s="12" t="s">
        <v>146</v>
      </c>
      <c r="AW185" s="12" t="s">
        <v>6</v>
      </c>
      <c r="AX185" s="12" t="s">
        <v>10</v>
      </c>
      <c r="AY185" s="222" t="s">
        <v>138</v>
      </c>
    </row>
    <row r="186" spans="2:65" s="1" customFormat="1" ht="25.5" customHeight="1">
      <c r="B186" s="40"/>
      <c r="C186" s="187" t="s">
        <v>295</v>
      </c>
      <c r="D186" s="187" t="s">
        <v>140</v>
      </c>
      <c r="E186" s="188" t="s">
        <v>296</v>
      </c>
      <c r="F186" s="189" t="s">
        <v>297</v>
      </c>
      <c r="G186" s="190" t="s">
        <v>285</v>
      </c>
      <c r="H186" s="191">
        <v>60.66</v>
      </c>
      <c r="I186" s="192"/>
      <c r="J186" s="193">
        <f>ROUND(I186*H186,0)</f>
        <v>0</v>
      </c>
      <c r="K186" s="189" t="s">
        <v>144</v>
      </c>
      <c r="L186" s="60"/>
      <c r="M186" s="194" t="s">
        <v>23</v>
      </c>
      <c r="N186" s="195" t="s">
        <v>50</v>
      </c>
      <c r="O186" s="41"/>
      <c r="P186" s="196">
        <f>O186*H186</f>
        <v>0</v>
      </c>
      <c r="Q186" s="196">
        <v>6.0000000000000002E-5</v>
      </c>
      <c r="R186" s="196">
        <f>Q186*H186</f>
        <v>3.6395999999999998E-3</v>
      </c>
      <c r="S186" s="196">
        <v>0</v>
      </c>
      <c r="T186" s="197">
        <f>S186*H186</f>
        <v>0</v>
      </c>
      <c r="AR186" s="23" t="s">
        <v>145</v>
      </c>
      <c r="AT186" s="23" t="s">
        <v>140</v>
      </c>
      <c r="AU186" s="23" t="s">
        <v>146</v>
      </c>
      <c r="AY186" s="23" t="s">
        <v>138</v>
      </c>
      <c r="BE186" s="198">
        <f>IF(N186="základní",J186,0)</f>
        <v>0</v>
      </c>
      <c r="BF186" s="198">
        <f>IF(N186="snížená",J186,0)</f>
        <v>0</v>
      </c>
      <c r="BG186" s="198">
        <f>IF(N186="zákl. přenesená",J186,0)</f>
        <v>0</v>
      </c>
      <c r="BH186" s="198">
        <f>IF(N186="sníž. přenesená",J186,0)</f>
        <v>0</v>
      </c>
      <c r="BI186" s="198">
        <f>IF(N186="nulová",J186,0)</f>
        <v>0</v>
      </c>
      <c r="BJ186" s="23" t="s">
        <v>146</v>
      </c>
      <c r="BK186" s="198">
        <f>ROUND(I186*H186,0)</f>
        <v>0</v>
      </c>
      <c r="BL186" s="23" t="s">
        <v>145</v>
      </c>
      <c r="BM186" s="23" t="s">
        <v>298</v>
      </c>
    </row>
    <row r="187" spans="2:65" s="1" customFormat="1" ht="67.5">
      <c r="B187" s="40"/>
      <c r="C187" s="62"/>
      <c r="D187" s="199" t="s">
        <v>148</v>
      </c>
      <c r="E187" s="62"/>
      <c r="F187" s="200" t="s">
        <v>299</v>
      </c>
      <c r="G187" s="62"/>
      <c r="H187" s="62"/>
      <c r="I187" s="158"/>
      <c r="J187" s="62"/>
      <c r="K187" s="62"/>
      <c r="L187" s="60"/>
      <c r="M187" s="201"/>
      <c r="N187" s="41"/>
      <c r="O187" s="41"/>
      <c r="P187" s="41"/>
      <c r="Q187" s="41"/>
      <c r="R187" s="41"/>
      <c r="S187" s="41"/>
      <c r="T187" s="77"/>
      <c r="AT187" s="23" t="s">
        <v>148</v>
      </c>
      <c r="AU187" s="23" t="s">
        <v>146</v>
      </c>
    </row>
    <row r="188" spans="2:65" s="12" customFormat="1" ht="13.5">
      <c r="B188" s="212"/>
      <c r="C188" s="213"/>
      <c r="D188" s="199" t="s">
        <v>150</v>
      </c>
      <c r="E188" s="214" t="s">
        <v>23</v>
      </c>
      <c r="F188" s="215" t="s">
        <v>300</v>
      </c>
      <c r="G188" s="213"/>
      <c r="H188" s="216">
        <v>60.66</v>
      </c>
      <c r="I188" s="217"/>
      <c r="J188" s="213"/>
      <c r="K188" s="213"/>
      <c r="L188" s="218"/>
      <c r="M188" s="219"/>
      <c r="N188" s="220"/>
      <c r="O188" s="220"/>
      <c r="P188" s="220"/>
      <c r="Q188" s="220"/>
      <c r="R188" s="220"/>
      <c r="S188" s="220"/>
      <c r="T188" s="221"/>
      <c r="AT188" s="222" t="s">
        <v>150</v>
      </c>
      <c r="AU188" s="222" t="s">
        <v>146</v>
      </c>
      <c r="AV188" s="12" t="s">
        <v>146</v>
      </c>
      <c r="AW188" s="12" t="s">
        <v>41</v>
      </c>
      <c r="AX188" s="12" t="s">
        <v>78</v>
      </c>
      <c r="AY188" s="222" t="s">
        <v>138</v>
      </c>
    </row>
    <row r="189" spans="2:65" s="13" customFormat="1" ht="13.5">
      <c r="B189" s="223"/>
      <c r="C189" s="224"/>
      <c r="D189" s="199" t="s">
        <v>150</v>
      </c>
      <c r="E189" s="225" t="s">
        <v>23</v>
      </c>
      <c r="F189" s="226" t="s">
        <v>153</v>
      </c>
      <c r="G189" s="224"/>
      <c r="H189" s="227">
        <v>60.66</v>
      </c>
      <c r="I189" s="228"/>
      <c r="J189" s="224"/>
      <c r="K189" s="224"/>
      <c r="L189" s="229"/>
      <c r="M189" s="230"/>
      <c r="N189" s="231"/>
      <c r="O189" s="231"/>
      <c r="P189" s="231"/>
      <c r="Q189" s="231"/>
      <c r="R189" s="231"/>
      <c r="S189" s="231"/>
      <c r="T189" s="232"/>
      <c r="AT189" s="233" t="s">
        <v>150</v>
      </c>
      <c r="AU189" s="233" t="s">
        <v>146</v>
      </c>
      <c r="AV189" s="13" t="s">
        <v>145</v>
      </c>
      <c r="AW189" s="13" t="s">
        <v>41</v>
      </c>
      <c r="AX189" s="13" t="s">
        <v>10</v>
      </c>
      <c r="AY189" s="233" t="s">
        <v>138</v>
      </c>
    </row>
    <row r="190" spans="2:65" s="1" customFormat="1" ht="16.5" customHeight="1">
      <c r="B190" s="40"/>
      <c r="C190" s="234" t="s">
        <v>301</v>
      </c>
      <c r="D190" s="234" t="s">
        <v>191</v>
      </c>
      <c r="E190" s="235" t="s">
        <v>302</v>
      </c>
      <c r="F190" s="236" t="s">
        <v>303</v>
      </c>
      <c r="G190" s="237" t="s">
        <v>285</v>
      </c>
      <c r="H190" s="238">
        <v>63.692999999999998</v>
      </c>
      <c r="I190" s="239"/>
      <c r="J190" s="240">
        <f>ROUND(I190*H190,0)</f>
        <v>0</v>
      </c>
      <c r="K190" s="236" t="s">
        <v>144</v>
      </c>
      <c r="L190" s="241"/>
      <c r="M190" s="242" t="s">
        <v>23</v>
      </c>
      <c r="N190" s="243" t="s">
        <v>50</v>
      </c>
      <c r="O190" s="41"/>
      <c r="P190" s="196">
        <f>O190*H190</f>
        <v>0</v>
      </c>
      <c r="Q190" s="196">
        <v>5.9999999999999995E-4</v>
      </c>
      <c r="R190" s="196">
        <f>Q190*H190</f>
        <v>3.8215799999999994E-2</v>
      </c>
      <c r="S190" s="196">
        <v>0</v>
      </c>
      <c r="T190" s="197">
        <f>S190*H190</f>
        <v>0</v>
      </c>
      <c r="AR190" s="23" t="s">
        <v>185</v>
      </c>
      <c r="AT190" s="23" t="s">
        <v>191</v>
      </c>
      <c r="AU190" s="23" t="s">
        <v>146</v>
      </c>
      <c r="AY190" s="23" t="s">
        <v>138</v>
      </c>
      <c r="BE190" s="198">
        <f>IF(N190="základní",J190,0)</f>
        <v>0</v>
      </c>
      <c r="BF190" s="198">
        <f>IF(N190="snížená",J190,0)</f>
        <v>0</v>
      </c>
      <c r="BG190" s="198">
        <f>IF(N190="zákl. přenesená",J190,0)</f>
        <v>0</v>
      </c>
      <c r="BH190" s="198">
        <f>IF(N190="sníž. přenesená",J190,0)</f>
        <v>0</v>
      </c>
      <c r="BI190" s="198">
        <f>IF(N190="nulová",J190,0)</f>
        <v>0</v>
      </c>
      <c r="BJ190" s="23" t="s">
        <v>146</v>
      </c>
      <c r="BK190" s="198">
        <f>ROUND(I190*H190,0)</f>
        <v>0</v>
      </c>
      <c r="BL190" s="23" t="s">
        <v>145</v>
      </c>
      <c r="BM190" s="23" t="s">
        <v>304</v>
      </c>
    </row>
    <row r="191" spans="2:65" s="12" customFormat="1" ht="13.5">
      <c r="B191" s="212"/>
      <c r="C191" s="213"/>
      <c r="D191" s="199" t="s">
        <v>150</v>
      </c>
      <c r="E191" s="213"/>
      <c r="F191" s="215" t="s">
        <v>305</v>
      </c>
      <c r="G191" s="213"/>
      <c r="H191" s="216">
        <v>63.692999999999998</v>
      </c>
      <c r="I191" s="217"/>
      <c r="J191" s="213"/>
      <c r="K191" s="213"/>
      <c r="L191" s="218"/>
      <c r="M191" s="219"/>
      <c r="N191" s="220"/>
      <c r="O191" s="220"/>
      <c r="P191" s="220"/>
      <c r="Q191" s="220"/>
      <c r="R191" s="220"/>
      <c r="S191" s="220"/>
      <c r="T191" s="221"/>
      <c r="AT191" s="222" t="s">
        <v>150</v>
      </c>
      <c r="AU191" s="222" t="s">
        <v>146</v>
      </c>
      <c r="AV191" s="12" t="s">
        <v>146</v>
      </c>
      <c r="AW191" s="12" t="s">
        <v>6</v>
      </c>
      <c r="AX191" s="12" t="s">
        <v>10</v>
      </c>
      <c r="AY191" s="222" t="s">
        <v>138</v>
      </c>
    </row>
    <row r="192" spans="2:65" s="1" customFormat="1" ht="25.5" customHeight="1">
      <c r="B192" s="40"/>
      <c r="C192" s="187" t="s">
        <v>306</v>
      </c>
      <c r="D192" s="187" t="s">
        <v>140</v>
      </c>
      <c r="E192" s="188" t="s">
        <v>307</v>
      </c>
      <c r="F192" s="189" t="s">
        <v>308</v>
      </c>
      <c r="G192" s="190" t="s">
        <v>285</v>
      </c>
      <c r="H192" s="191">
        <v>381.64699999999999</v>
      </c>
      <c r="I192" s="192"/>
      <c r="J192" s="193">
        <f>ROUND(I192*H192,0)</f>
        <v>0</v>
      </c>
      <c r="K192" s="189" t="s">
        <v>144</v>
      </c>
      <c r="L192" s="60"/>
      <c r="M192" s="194" t="s">
        <v>23</v>
      </c>
      <c r="N192" s="195" t="s">
        <v>50</v>
      </c>
      <c r="O192" s="41"/>
      <c r="P192" s="196">
        <f>O192*H192</f>
        <v>0</v>
      </c>
      <c r="Q192" s="196">
        <v>2.5000000000000001E-4</v>
      </c>
      <c r="R192" s="196">
        <f>Q192*H192</f>
        <v>9.5411750000000004E-2</v>
      </c>
      <c r="S192" s="196">
        <v>0</v>
      </c>
      <c r="T192" s="197">
        <f>S192*H192</f>
        <v>0</v>
      </c>
      <c r="AR192" s="23" t="s">
        <v>145</v>
      </c>
      <c r="AT192" s="23" t="s">
        <v>140</v>
      </c>
      <c r="AU192" s="23" t="s">
        <v>146</v>
      </c>
      <c r="AY192" s="23" t="s">
        <v>138</v>
      </c>
      <c r="BE192" s="198">
        <f>IF(N192="základní",J192,0)</f>
        <v>0</v>
      </c>
      <c r="BF192" s="198">
        <f>IF(N192="snížená",J192,0)</f>
        <v>0</v>
      </c>
      <c r="BG192" s="198">
        <f>IF(N192="zákl. přenesená",J192,0)</f>
        <v>0</v>
      </c>
      <c r="BH192" s="198">
        <f>IF(N192="sníž. přenesená",J192,0)</f>
        <v>0</v>
      </c>
      <c r="BI192" s="198">
        <f>IF(N192="nulová",J192,0)</f>
        <v>0</v>
      </c>
      <c r="BJ192" s="23" t="s">
        <v>146</v>
      </c>
      <c r="BK192" s="198">
        <f>ROUND(I192*H192,0)</f>
        <v>0</v>
      </c>
      <c r="BL192" s="23" t="s">
        <v>145</v>
      </c>
      <c r="BM192" s="23" t="s">
        <v>309</v>
      </c>
    </row>
    <row r="193" spans="2:65" s="1" customFormat="1" ht="67.5">
      <c r="B193" s="40"/>
      <c r="C193" s="62"/>
      <c r="D193" s="199" t="s">
        <v>148</v>
      </c>
      <c r="E193" s="62"/>
      <c r="F193" s="200" t="s">
        <v>299</v>
      </c>
      <c r="G193" s="62"/>
      <c r="H193" s="62"/>
      <c r="I193" s="158"/>
      <c r="J193" s="62"/>
      <c r="K193" s="62"/>
      <c r="L193" s="60"/>
      <c r="M193" s="201"/>
      <c r="N193" s="41"/>
      <c r="O193" s="41"/>
      <c r="P193" s="41"/>
      <c r="Q193" s="41"/>
      <c r="R193" s="41"/>
      <c r="S193" s="41"/>
      <c r="T193" s="77"/>
      <c r="AT193" s="23" t="s">
        <v>148</v>
      </c>
      <c r="AU193" s="23" t="s">
        <v>146</v>
      </c>
    </row>
    <row r="194" spans="2:65" s="1" customFormat="1" ht="16.5" customHeight="1">
      <c r="B194" s="40"/>
      <c r="C194" s="234" t="s">
        <v>310</v>
      </c>
      <c r="D194" s="234" t="s">
        <v>191</v>
      </c>
      <c r="E194" s="235" t="s">
        <v>311</v>
      </c>
      <c r="F194" s="236" t="s">
        <v>312</v>
      </c>
      <c r="G194" s="237" t="s">
        <v>285</v>
      </c>
      <c r="H194" s="238">
        <v>157.286</v>
      </c>
      <c r="I194" s="239"/>
      <c r="J194" s="240">
        <f>ROUND(I194*H194,0)</f>
        <v>0</v>
      </c>
      <c r="K194" s="236" t="s">
        <v>144</v>
      </c>
      <c r="L194" s="241"/>
      <c r="M194" s="242" t="s">
        <v>23</v>
      </c>
      <c r="N194" s="243" t="s">
        <v>50</v>
      </c>
      <c r="O194" s="41"/>
      <c r="P194" s="196">
        <f>O194*H194</f>
        <v>0</v>
      </c>
      <c r="Q194" s="196">
        <v>4.0000000000000003E-5</v>
      </c>
      <c r="R194" s="196">
        <f>Q194*H194</f>
        <v>6.2914400000000006E-3</v>
      </c>
      <c r="S194" s="196">
        <v>0</v>
      </c>
      <c r="T194" s="197">
        <f>S194*H194</f>
        <v>0</v>
      </c>
      <c r="AR194" s="23" t="s">
        <v>185</v>
      </c>
      <c r="AT194" s="23" t="s">
        <v>191</v>
      </c>
      <c r="AU194" s="23" t="s">
        <v>146</v>
      </c>
      <c r="AY194" s="23" t="s">
        <v>138</v>
      </c>
      <c r="BE194" s="198">
        <f>IF(N194="základní",J194,0)</f>
        <v>0</v>
      </c>
      <c r="BF194" s="198">
        <f>IF(N194="snížená",J194,0)</f>
        <v>0</v>
      </c>
      <c r="BG194" s="198">
        <f>IF(N194="zákl. přenesená",J194,0)</f>
        <v>0</v>
      </c>
      <c r="BH194" s="198">
        <f>IF(N194="sníž. přenesená",J194,0)</f>
        <v>0</v>
      </c>
      <c r="BI194" s="198">
        <f>IF(N194="nulová",J194,0)</f>
        <v>0</v>
      </c>
      <c r="BJ194" s="23" t="s">
        <v>146</v>
      </c>
      <c r="BK194" s="198">
        <f>ROUND(I194*H194,0)</f>
        <v>0</v>
      </c>
      <c r="BL194" s="23" t="s">
        <v>145</v>
      </c>
      <c r="BM194" s="23" t="s">
        <v>313</v>
      </c>
    </row>
    <row r="195" spans="2:65" s="1" customFormat="1" ht="27">
      <c r="B195" s="40"/>
      <c r="C195" s="62"/>
      <c r="D195" s="199" t="s">
        <v>223</v>
      </c>
      <c r="E195" s="62"/>
      <c r="F195" s="200" t="s">
        <v>314</v>
      </c>
      <c r="G195" s="62"/>
      <c r="H195" s="62"/>
      <c r="I195" s="158"/>
      <c r="J195" s="62"/>
      <c r="K195" s="62"/>
      <c r="L195" s="60"/>
      <c r="M195" s="201"/>
      <c r="N195" s="41"/>
      <c r="O195" s="41"/>
      <c r="P195" s="41"/>
      <c r="Q195" s="41"/>
      <c r="R195" s="41"/>
      <c r="S195" s="41"/>
      <c r="T195" s="77"/>
      <c r="AT195" s="23" t="s">
        <v>223</v>
      </c>
      <c r="AU195" s="23" t="s">
        <v>146</v>
      </c>
    </row>
    <row r="196" spans="2:65" s="12" customFormat="1" ht="27">
      <c r="B196" s="212"/>
      <c r="C196" s="213"/>
      <c r="D196" s="199" t="s">
        <v>150</v>
      </c>
      <c r="E196" s="214" t="s">
        <v>23</v>
      </c>
      <c r="F196" s="215" t="s">
        <v>315</v>
      </c>
      <c r="G196" s="213"/>
      <c r="H196" s="216">
        <v>149.79599999999999</v>
      </c>
      <c r="I196" s="217"/>
      <c r="J196" s="213"/>
      <c r="K196" s="213"/>
      <c r="L196" s="218"/>
      <c r="M196" s="219"/>
      <c r="N196" s="220"/>
      <c r="O196" s="220"/>
      <c r="P196" s="220"/>
      <c r="Q196" s="220"/>
      <c r="R196" s="220"/>
      <c r="S196" s="220"/>
      <c r="T196" s="221"/>
      <c r="AT196" s="222" t="s">
        <v>150</v>
      </c>
      <c r="AU196" s="222" t="s">
        <v>146</v>
      </c>
      <c r="AV196" s="12" t="s">
        <v>146</v>
      </c>
      <c r="AW196" s="12" t="s">
        <v>41</v>
      </c>
      <c r="AX196" s="12" t="s">
        <v>78</v>
      </c>
      <c r="AY196" s="222" t="s">
        <v>138</v>
      </c>
    </row>
    <row r="197" spans="2:65" s="13" customFormat="1" ht="13.5">
      <c r="B197" s="223"/>
      <c r="C197" s="224"/>
      <c r="D197" s="199" t="s">
        <v>150</v>
      </c>
      <c r="E197" s="225" t="s">
        <v>23</v>
      </c>
      <c r="F197" s="226" t="s">
        <v>153</v>
      </c>
      <c r="G197" s="224"/>
      <c r="H197" s="227">
        <v>149.79599999999999</v>
      </c>
      <c r="I197" s="228"/>
      <c r="J197" s="224"/>
      <c r="K197" s="224"/>
      <c r="L197" s="229"/>
      <c r="M197" s="230"/>
      <c r="N197" s="231"/>
      <c r="O197" s="231"/>
      <c r="P197" s="231"/>
      <c r="Q197" s="231"/>
      <c r="R197" s="231"/>
      <c r="S197" s="231"/>
      <c r="T197" s="232"/>
      <c r="AT197" s="233" t="s">
        <v>150</v>
      </c>
      <c r="AU197" s="233" t="s">
        <v>146</v>
      </c>
      <c r="AV197" s="13" t="s">
        <v>145</v>
      </c>
      <c r="AW197" s="13" t="s">
        <v>41</v>
      </c>
      <c r="AX197" s="13" t="s">
        <v>10</v>
      </c>
      <c r="AY197" s="233" t="s">
        <v>138</v>
      </c>
    </row>
    <row r="198" spans="2:65" s="12" customFormat="1" ht="13.5">
      <c r="B198" s="212"/>
      <c r="C198" s="213"/>
      <c r="D198" s="199" t="s">
        <v>150</v>
      </c>
      <c r="E198" s="213"/>
      <c r="F198" s="215" t="s">
        <v>316</v>
      </c>
      <c r="G198" s="213"/>
      <c r="H198" s="216">
        <v>157.286</v>
      </c>
      <c r="I198" s="217"/>
      <c r="J198" s="213"/>
      <c r="K198" s="213"/>
      <c r="L198" s="218"/>
      <c r="M198" s="219"/>
      <c r="N198" s="220"/>
      <c r="O198" s="220"/>
      <c r="P198" s="220"/>
      <c r="Q198" s="220"/>
      <c r="R198" s="220"/>
      <c r="S198" s="220"/>
      <c r="T198" s="221"/>
      <c r="AT198" s="222" t="s">
        <v>150</v>
      </c>
      <c r="AU198" s="222" t="s">
        <v>146</v>
      </c>
      <c r="AV198" s="12" t="s">
        <v>146</v>
      </c>
      <c r="AW198" s="12" t="s">
        <v>6</v>
      </c>
      <c r="AX198" s="12" t="s">
        <v>10</v>
      </c>
      <c r="AY198" s="222" t="s">
        <v>138</v>
      </c>
    </row>
    <row r="199" spans="2:65" s="1" customFormat="1" ht="16.5" customHeight="1">
      <c r="B199" s="40"/>
      <c r="C199" s="234" t="s">
        <v>317</v>
      </c>
      <c r="D199" s="234" t="s">
        <v>191</v>
      </c>
      <c r="E199" s="235" t="s">
        <v>318</v>
      </c>
      <c r="F199" s="236" t="s">
        <v>319</v>
      </c>
      <c r="G199" s="237" t="s">
        <v>285</v>
      </c>
      <c r="H199" s="238">
        <v>191.358</v>
      </c>
      <c r="I199" s="239"/>
      <c r="J199" s="240">
        <f>ROUND(I199*H199,0)</f>
        <v>0</v>
      </c>
      <c r="K199" s="236" t="s">
        <v>144</v>
      </c>
      <c r="L199" s="241"/>
      <c r="M199" s="242" t="s">
        <v>23</v>
      </c>
      <c r="N199" s="243" t="s">
        <v>50</v>
      </c>
      <c r="O199" s="41"/>
      <c r="P199" s="196">
        <f>O199*H199</f>
        <v>0</v>
      </c>
      <c r="Q199" s="196">
        <v>3.0000000000000001E-5</v>
      </c>
      <c r="R199" s="196">
        <f>Q199*H199</f>
        <v>5.7407400000000003E-3</v>
      </c>
      <c r="S199" s="196">
        <v>0</v>
      </c>
      <c r="T199" s="197">
        <f>S199*H199</f>
        <v>0</v>
      </c>
      <c r="AR199" s="23" t="s">
        <v>185</v>
      </c>
      <c r="AT199" s="23" t="s">
        <v>191</v>
      </c>
      <c r="AU199" s="23" t="s">
        <v>146</v>
      </c>
      <c r="AY199" s="23" t="s">
        <v>138</v>
      </c>
      <c r="BE199" s="198">
        <f>IF(N199="základní",J199,0)</f>
        <v>0</v>
      </c>
      <c r="BF199" s="198">
        <f>IF(N199="snížená",J199,0)</f>
        <v>0</v>
      </c>
      <c r="BG199" s="198">
        <f>IF(N199="zákl. přenesená",J199,0)</f>
        <v>0</v>
      </c>
      <c r="BH199" s="198">
        <f>IF(N199="sníž. přenesená",J199,0)</f>
        <v>0</v>
      </c>
      <c r="BI199" s="198">
        <f>IF(N199="nulová",J199,0)</f>
        <v>0</v>
      </c>
      <c r="BJ199" s="23" t="s">
        <v>146</v>
      </c>
      <c r="BK199" s="198">
        <f>ROUND(I199*H199,0)</f>
        <v>0</v>
      </c>
      <c r="BL199" s="23" t="s">
        <v>145</v>
      </c>
      <c r="BM199" s="23" t="s">
        <v>320</v>
      </c>
    </row>
    <row r="200" spans="2:65" s="12" customFormat="1" ht="40.5">
      <c r="B200" s="212"/>
      <c r="C200" s="213"/>
      <c r="D200" s="199" t="s">
        <v>150</v>
      </c>
      <c r="E200" s="214" t="s">
        <v>23</v>
      </c>
      <c r="F200" s="215" t="s">
        <v>321</v>
      </c>
      <c r="G200" s="213"/>
      <c r="H200" s="216">
        <v>149.79599999999999</v>
      </c>
      <c r="I200" s="217"/>
      <c r="J200" s="213"/>
      <c r="K200" s="213"/>
      <c r="L200" s="218"/>
      <c r="M200" s="219"/>
      <c r="N200" s="220"/>
      <c r="O200" s="220"/>
      <c r="P200" s="220"/>
      <c r="Q200" s="220"/>
      <c r="R200" s="220"/>
      <c r="S200" s="220"/>
      <c r="T200" s="221"/>
      <c r="AT200" s="222" t="s">
        <v>150</v>
      </c>
      <c r="AU200" s="222" t="s">
        <v>146</v>
      </c>
      <c r="AV200" s="12" t="s">
        <v>146</v>
      </c>
      <c r="AW200" s="12" t="s">
        <v>41</v>
      </c>
      <c r="AX200" s="12" t="s">
        <v>78</v>
      </c>
      <c r="AY200" s="222" t="s">
        <v>138</v>
      </c>
    </row>
    <row r="201" spans="2:65" s="12" customFormat="1" ht="13.5">
      <c r="B201" s="212"/>
      <c r="C201" s="213"/>
      <c r="D201" s="199" t="s">
        <v>150</v>
      </c>
      <c r="E201" s="214" t="s">
        <v>23</v>
      </c>
      <c r="F201" s="215" t="s">
        <v>322</v>
      </c>
      <c r="G201" s="213"/>
      <c r="H201" s="216">
        <v>32.450000000000003</v>
      </c>
      <c r="I201" s="217"/>
      <c r="J201" s="213"/>
      <c r="K201" s="213"/>
      <c r="L201" s="218"/>
      <c r="M201" s="219"/>
      <c r="N201" s="220"/>
      <c r="O201" s="220"/>
      <c r="P201" s="220"/>
      <c r="Q201" s="220"/>
      <c r="R201" s="220"/>
      <c r="S201" s="220"/>
      <c r="T201" s="221"/>
      <c r="AT201" s="222" t="s">
        <v>150</v>
      </c>
      <c r="AU201" s="222" t="s">
        <v>146</v>
      </c>
      <c r="AV201" s="12" t="s">
        <v>146</v>
      </c>
      <c r="AW201" s="12" t="s">
        <v>41</v>
      </c>
      <c r="AX201" s="12" t="s">
        <v>78</v>
      </c>
      <c r="AY201" s="222" t="s">
        <v>138</v>
      </c>
    </row>
    <row r="202" spans="2:65" s="13" customFormat="1" ht="13.5">
      <c r="B202" s="223"/>
      <c r="C202" s="224"/>
      <c r="D202" s="199" t="s">
        <v>150</v>
      </c>
      <c r="E202" s="225" t="s">
        <v>23</v>
      </c>
      <c r="F202" s="226" t="s">
        <v>153</v>
      </c>
      <c r="G202" s="224"/>
      <c r="H202" s="227">
        <v>182.24600000000001</v>
      </c>
      <c r="I202" s="228"/>
      <c r="J202" s="224"/>
      <c r="K202" s="224"/>
      <c r="L202" s="229"/>
      <c r="M202" s="230"/>
      <c r="N202" s="231"/>
      <c r="O202" s="231"/>
      <c r="P202" s="231"/>
      <c r="Q202" s="231"/>
      <c r="R202" s="231"/>
      <c r="S202" s="231"/>
      <c r="T202" s="232"/>
      <c r="AT202" s="233" t="s">
        <v>150</v>
      </c>
      <c r="AU202" s="233" t="s">
        <v>146</v>
      </c>
      <c r="AV202" s="13" t="s">
        <v>145</v>
      </c>
      <c r="AW202" s="13" t="s">
        <v>41</v>
      </c>
      <c r="AX202" s="13" t="s">
        <v>10</v>
      </c>
      <c r="AY202" s="233" t="s">
        <v>138</v>
      </c>
    </row>
    <row r="203" spans="2:65" s="12" customFormat="1" ht="13.5">
      <c r="B203" s="212"/>
      <c r="C203" s="213"/>
      <c r="D203" s="199" t="s">
        <v>150</v>
      </c>
      <c r="E203" s="213"/>
      <c r="F203" s="215" t="s">
        <v>323</v>
      </c>
      <c r="G203" s="213"/>
      <c r="H203" s="216">
        <v>191.358</v>
      </c>
      <c r="I203" s="217"/>
      <c r="J203" s="213"/>
      <c r="K203" s="213"/>
      <c r="L203" s="218"/>
      <c r="M203" s="219"/>
      <c r="N203" s="220"/>
      <c r="O203" s="220"/>
      <c r="P203" s="220"/>
      <c r="Q203" s="220"/>
      <c r="R203" s="220"/>
      <c r="S203" s="220"/>
      <c r="T203" s="221"/>
      <c r="AT203" s="222" t="s">
        <v>150</v>
      </c>
      <c r="AU203" s="222" t="s">
        <v>146</v>
      </c>
      <c r="AV203" s="12" t="s">
        <v>146</v>
      </c>
      <c r="AW203" s="12" t="s">
        <v>6</v>
      </c>
      <c r="AX203" s="12" t="s">
        <v>10</v>
      </c>
      <c r="AY203" s="222" t="s">
        <v>138</v>
      </c>
    </row>
    <row r="204" spans="2:65" s="1" customFormat="1" ht="16.5" customHeight="1">
      <c r="B204" s="40"/>
      <c r="C204" s="234" t="s">
        <v>324</v>
      </c>
      <c r="D204" s="234" t="s">
        <v>191</v>
      </c>
      <c r="E204" s="235" t="s">
        <v>325</v>
      </c>
      <c r="F204" s="236" t="s">
        <v>326</v>
      </c>
      <c r="G204" s="237" t="s">
        <v>285</v>
      </c>
      <c r="H204" s="238">
        <v>52.085000000000001</v>
      </c>
      <c r="I204" s="239"/>
      <c r="J204" s="240">
        <f>ROUND(I204*H204,0)</f>
        <v>0</v>
      </c>
      <c r="K204" s="236" t="s">
        <v>144</v>
      </c>
      <c r="L204" s="241"/>
      <c r="M204" s="242" t="s">
        <v>23</v>
      </c>
      <c r="N204" s="243" t="s">
        <v>50</v>
      </c>
      <c r="O204" s="41"/>
      <c r="P204" s="196">
        <f>O204*H204</f>
        <v>0</v>
      </c>
      <c r="Q204" s="196">
        <v>2.0000000000000001E-4</v>
      </c>
      <c r="R204" s="196">
        <f>Q204*H204</f>
        <v>1.0417000000000001E-2</v>
      </c>
      <c r="S204" s="196">
        <v>0</v>
      </c>
      <c r="T204" s="197">
        <f>S204*H204</f>
        <v>0</v>
      </c>
      <c r="AR204" s="23" t="s">
        <v>185</v>
      </c>
      <c r="AT204" s="23" t="s">
        <v>191</v>
      </c>
      <c r="AU204" s="23" t="s">
        <v>146</v>
      </c>
      <c r="AY204" s="23" t="s">
        <v>138</v>
      </c>
      <c r="BE204" s="198">
        <f>IF(N204="základní",J204,0)</f>
        <v>0</v>
      </c>
      <c r="BF204" s="198">
        <f>IF(N204="snížená",J204,0)</f>
        <v>0</v>
      </c>
      <c r="BG204" s="198">
        <f>IF(N204="zákl. přenesená",J204,0)</f>
        <v>0</v>
      </c>
      <c r="BH204" s="198">
        <f>IF(N204="sníž. přenesená",J204,0)</f>
        <v>0</v>
      </c>
      <c r="BI204" s="198">
        <f>IF(N204="nulová",J204,0)</f>
        <v>0</v>
      </c>
      <c r="BJ204" s="23" t="s">
        <v>146</v>
      </c>
      <c r="BK204" s="198">
        <f>ROUND(I204*H204,0)</f>
        <v>0</v>
      </c>
      <c r="BL204" s="23" t="s">
        <v>145</v>
      </c>
      <c r="BM204" s="23" t="s">
        <v>327</v>
      </c>
    </row>
    <row r="205" spans="2:65" s="12" customFormat="1" ht="13.5">
      <c r="B205" s="212"/>
      <c r="C205" s="213"/>
      <c r="D205" s="199" t="s">
        <v>150</v>
      </c>
      <c r="E205" s="214" t="s">
        <v>23</v>
      </c>
      <c r="F205" s="215" t="s">
        <v>328</v>
      </c>
      <c r="G205" s="213"/>
      <c r="H205" s="216">
        <v>49.604999999999997</v>
      </c>
      <c r="I205" s="217"/>
      <c r="J205" s="213"/>
      <c r="K205" s="213"/>
      <c r="L205" s="218"/>
      <c r="M205" s="219"/>
      <c r="N205" s="220"/>
      <c r="O205" s="220"/>
      <c r="P205" s="220"/>
      <c r="Q205" s="220"/>
      <c r="R205" s="220"/>
      <c r="S205" s="220"/>
      <c r="T205" s="221"/>
      <c r="AT205" s="222" t="s">
        <v>150</v>
      </c>
      <c r="AU205" s="222" t="s">
        <v>146</v>
      </c>
      <c r="AV205" s="12" t="s">
        <v>146</v>
      </c>
      <c r="AW205" s="12" t="s">
        <v>41</v>
      </c>
      <c r="AX205" s="12" t="s">
        <v>78</v>
      </c>
      <c r="AY205" s="222" t="s">
        <v>138</v>
      </c>
    </row>
    <row r="206" spans="2:65" s="13" customFormat="1" ht="13.5">
      <c r="B206" s="223"/>
      <c r="C206" s="224"/>
      <c r="D206" s="199" t="s">
        <v>150</v>
      </c>
      <c r="E206" s="225" t="s">
        <v>23</v>
      </c>
      <c r="F206" s="226" t="s">
        <v>153</v>
      </c>
      <c r="G206" s="224"/>
      <c r="H206" s="227">
        <v>49.604999999999997</v>
      </c>
      <c r="I206" s="228"/>
      <c r="J206" s="224"/>
      <c r="K206" s="224"/>
      <c r="L206" s="229"/>
      <c r="M206" s="230"/>
      <c r="N206" s="231"/>
      <c r="O206" s="231"/>
      <c r="P206" s="231"/>
      <c r="Q206" s="231"/>
      <c r="R206" s="231"/>
      <c r="S206" s="231"/>
      <c r="T206" s="232"/>
      <c r="AT206" s="233" t="s">
        <v>150</v>
      </c>
      <c r="AU206" s="233" t="s">
        <v>146</v>
      </c>
      <c r="AV206" s="13" t="s">
        <v>145</v>
      </c>
      <c r="AW206" s="13" t="s">
        <v>41</v>
      </c>
      <c r="AX206" s="13" t="s">
        <v>10</v>
      </c>
      <c r="AY206" s="233" t="s">
        <v>138</v>
      </c>
    </row>
    <row r="207" spans="2:65" s="12" customFormat="1" ht="13.5">
      <c r="B207" s="212"/>
      <c r="C207" s="213"/>
      <c r="D207" s="199" t="s">
        <v>150</v>
      </c>
      <c r="E207" s="213"/>
      <c r="F207" s="215" t="s">
        <v>329</v>
      </c>
      <c r="G207" s="213"/>
      <c r="H207" s="216">
        <v>52.085000000000001</v>
      </c>
      <c r="I207" s="217"/>
      <c r="J207" s="213"/>
      <c r="K207" s="213"/>
      <c r="L207" s="218"/>
      <c r="M207" s="219"/>
      <c r="N207" s="220"/>
      <c r="O207" s="220"/>
      <c r="P207" s="220"/>
      <c r="Q207" s="220"/>
      <c r="R207" s="220"/>
      <c r="S207" s="220"/>
      <c r="T207" s="221"/>
      <c r="AT207" s="222" t="s">
        <v>150</v>
      </c>
      <c r="AU207" s="222" t="s">
        <v>146</v>
      </c>
      <c r="AV207" s="12" t="s">
        <v>146</v>
      </c>
      <c r="AW207" s="12" t="s">
        <v>6</v>
      </c>
      <c r="AX207" s="12" t="s">
        <v>10</v>
      </c>
      <c r="AY207" s="222" t="s">
        <v>138</v>
      </c>
    </row>
    <row r="208" spans="2:65" s="1" customFormat="1" ht="25.5" customHeight="1">
      <c r="B208" s="40"/>
      <c r="C208" s="187" t="s">
        <v>330</v>
      </c>
      <c r="D208" s="187" t="s">
        <v>140</v>
      </c>
      <c r="E208" s="188" t="s">
        <v>331</v>
      </c>
      <c r="F208" s="189" t="s">
        <v>332</v>
      </c>
      <c r="G208" s="190" t="s">
        <v>143</v>
      </c>
      <c r="H208" s="191">
        <v>47.670999999999999</v>
      </c>
      <c r="I208" s="192"/>
      <c r="J208" s="193">
        <f>ROUND(I208*H208,0)</f>
        <v>0</v>
      </c>
      <c r="K208" s="189" t="s">
        <v>144</v>
      </c>
      <c r="L208" s="60"/>
      <c r="M208" s="194" t="s">
        <v>23</v>
      </c>
      <c r="N208" s="195" t="s">
        <v>50</v>
      </c>
      <c r="O208" s="41"/>
      <c r="P208" s="196">
        <f>O208*H208</f>
        <v>0</v>
      </c>
      <c r="Q208" s="196">
        <v>4.8900000000000002E-3</v>
      </c>
      <c r="R208" s="196">
        <f>Q208*H208</f>
        <v>0.23311119</v>
      </c>
      <c r="S208" s="196">
        <v>0</v>
      </c>
      <c r="T208" s="197">
        <f>S208*H208</f>
        <v>0</v>
      </c>
      <c r="AR208" s="23" t="s">
        <v>145</v>
      </c>
      <c r="AT208" s="23" t="s">
        <v>140</v>
      </c>
      <c r="AU208" s="23" t="s">
        <v>146</v>
      </c>
      <c r="AY208" s="23" t="s">
        <v>138</v>
      </c>
      <c r="BE208" s="198">
        <f>IF(N208="základní",J208,0)</f>
        <v>0</v>
      </c>
      <c r="BF208" s="198">
        <f>IF(N208="snížená",J208,0)</f>
        <v>0</v>
      </c>
      <c r="BG208" s="198">
        <f>IF(N208="zákl. přenesená",J208,0)</f>
        <v>0</v>
      </c>
      <c r="BH208" s="198">
        <f>IF(N208="sníž. přenesená",J208,0)</f>
        <v>0</v>
      </c>
      <c r="BI208" s="198">
        <f>IF(N208="nulová",J208,0)</f>
        <v>0</v>
      </c>
      <c r="BJ208" s="23" t="s">
        <v>146</v>
      </c>
      <c r="BK208" s="198">
        <f>ROUND(I208*H208,0)</f>
        <v>0</v>
      </c>
      <c r="BL208" s="23" t="s">
        <v>145</v>
      </c>
      <c r="BM208" s="23" t="s">
        <v>333</v>
      </c>
    </row>
    <row r="209" spans="2:65" s="1" customFormat="1" ht="27">
      <c r="B209" s="40"/>
      <c r="C209" s="62"/>
      <c r="D209" s="199" t="s">
        <v>148</v>
      </c>
      <c r="E209" s="62"/>
      <c r="F209" s="200" t="s">
        <v>259</v>
      </c>
      <c r="G209" s="62"/>
      <c r="H209" s="62"/>
      <c r="I209" s="158"/>
      <c r="J209" s="62"/>
      <c r="K209" s="62"/>
      <c r="L209" s="60"/>
      <c r="M209" s="201"/>
      <c r="N209" s="41"/>
      <c r="O209" s="41"/>
      <c r="P209" s="41"/>
      <c r="Q209" s="41"/>
      <c r="R209" s="41"/>
      <c r="S209" s="41"/>
      <c r="T209" s="77"/>
      <c r="AT209" s="23" t="s">
        <v>148</v>
      </c>
      <c r="AU209" s="23" t="s">
        <v>146</v>
      </c>
    </row>
    <row r="210" spans="2:65" s="11" customFormat="1" ht="13.5">
      <c r="B210" s="202"/>
      <c r="C210" s="203"/>
      <c r="D210" s="199" t="s">
        <v>150</v>
      </c>
      <c r="E210" s="204" t="s">
        <v>23</v>
      </c>
      <c r="F210" s="205" t="s">
        <v>334</v>
      </c>
      <c r="G210" s="203"/>
      <c r="H210" s="204" t="s">
        <v>23</v>
      </c>
      <c r="I210" s="206"/>
      <c r="J210" s="203"/>
      <c r="K210" s="203"/>
      <c r="L210" s="207"/>
      <c r="M210" s="208"/>
      <c r="N210" s="209"/>
      <c r="O210" s="209"/>
      <c r="P210" s="209"/>
      <c r="Q210" s="209"/>
      <c r="R210" s="209"/>
      <c r="S210" s="209"/>
      <c r="T210" s="210"/>
      <c r="AT210" s="211" t="s">
        <v>150</v>
      </c>
      <c r="AU210" s="211" t="s">
        <v>146</v>
      </c>
      <c r="AV210" s="11" t="s">
        <v>10</v>
      </c>
      <c r="AW210" s="11" t="s">
        <v>41</v>
      </c>
      <c r="AX210" s="11" t="s">
        <v>78</v>
      </c>
      <c r="AY210" s="211" t="s">
        <v>138</v>
      </c>
    </row>
    <row r="211" spans="2:65" s="12" customFormat="1" ht="13.5">
      <c r="B211" s="212"/>
      <c r="C211" s="213"/>
      <c r="D211" s="199" t="s">
        <v>150</v>
      </c>
      <c r="E211" s="214" t="s">
        <v>23</v>
      </c>
      <c r="F211" s="215" t="s">
        <v>335</v>
      </c>
      <c r="G211" s="213"/>
      <c r="H211" s="216">
        <v>3.29</v>
      </c>
      <c r="I211" s="217"/>
      <c r="J211" s="213"/>
      <c r="K211" s="213"/>
      <c r="L211" s="218"/>
      <c r="M211" s="219"/>
      <c r="N211" s="220"/>
      <c r="O211" s="220"/>
      <c r="P211" s="220"/>
      <c r="Q211" s="220"/>
      <c r="R211" s="220"/>
      <c r="S211" s="220"/>
      <c r="T211" s="221"/>
      <c r="AT211" s="222" t="s">
        <v>150</v>
      </c>
      <c r="AU211" s="222" t="s">
        <v>146</v>
      </c>
      <c r="AV211" s="12" t="s">
        <v>146</v>
      </c>
      <c r="AW211" s="12" t="s">
        <v>41</v>
      </c>
      <c r="AX211" s="12" t="s">
        <v>78</v>
      </c>
      <c r="AY211" s="222" t="s">
        <v>138</v>
      </c>
    </row>
    <row r="212" spans="2:65" s="11" customFormat="1" ht="13.5">
      <c r="B212" s="202"/>
      <c r="C212" s="203"/>
      <c r="D212" s="199" t="s">
        <v>150</v>
      </c>
      <c r="E212" s="204" t="s">
        <v>23</v>
      </c>
      <c r="F212" s="205" t="s">
        <v>336</v>
      </c>
      <c r="G212" s="203"/>
      <c r="H212" s="204" t="s">
        <v>23</v>
      </c>
      <c r="I212" s="206"/>
      <c r="J212" s="203"/>
      <c r="K212" s="203"/>
      <c r="L212" s="207"/>
      <c r="M212" s="208"/>
      <c r="N212" s="209"/>
      <c r="O212" s="209"/>
      <c r="P212" s="209"/>
      <c r="Q212" s="209"/>
      <c r="R212" s="209"/>
      <c r="S212" s="209"/>
      <c r="T212" s="210"/>
      <c r="AT212" s="211" t="s">
        <v>150</v>
      </c>
      <c r="AU212" s="211" t="s">
        <v>146</v>
      </c>
      <c r="AV212" s="11" t="s">
        <v>10</v>
      </c>
      <c r="AW212" s="11" t="s">
        <v>41</v>
      </c>
      <c r="AX212" s="11" t="s">
        <v>78</v>
      </c>
      <c r="AY212" s="211" t="s">
        <v>138</v>
      </c>
    </row>
    <row r="213" spans="2:65" s="12" customFormat="1" ht="13.5">
      <c r="B213" s="212"/>
      <c r="C213" s="213"/>
      <c r="D213" s="199" t="s">
        <v>150</v>
      </c>
      <c r="E213" s="214" t="s">
        <v>23</v>
      </c>
      <c r="F213" s="215" t="s">
        <v>337</v>
      </c>
      <c r="G213" s="213"/>
      <c r="H213" s="216">
        <v>44.381</v>
      </c>
      <c r="I213" s="217"/>
      <c r="J213" s="213"/>
      <c r="K213" s="213"/>
      <c r="L213" s="218"/>
      <c r="M213" s="219"/>
      <c r="N213" s="220"/>
      <c r="O213" s="220"/>
      <c r="P213" s="220"/>
      <c r="Q213" s="220"/>
      <c r="R213" s="220"/>
      <c r="S213" s="220"/>
      <c r="T213" s="221"/>
      <c r="AT213" s="222" t="s">
        <v>150</v>
      </c>
      <c r="AU213" s="222" t="s">
        <v>146</v>
      </c>
      <c r="AV213" s="12" t="s">
        <v>146</v>
      </c>
      <c r="AW213" s="12" t="s">
        <v>41</v>
      </c>
      <c r="AX213" s="12" t="s">
        <v>78</v>
      </c>
      <c r="AY213" s="222" t="s">
        <v>138</v>
      </c>
    </row>
    <row r="214" spans="2:65" s="13" customFormat="1" ht="13.5">
      <c r="B214" s="223"/>
      <c r="C214" s="224"/>
      <c r="D214" s="199" t="s">
        <v>150</v>
      </c>
      <c r="E214" s="225" t="s">
        <v>23</v>
      </c>
      <c r="F214" s="226" t="s">
        <v>153</v>
      </c>
      <c r="G214" s="224"/>
      <c r="H214" s="227">
        <v>47.670999999999999</v>
      </c>
      <c r="I214" s="228"/>
      <c r="J214" s="224"/>
      <c r="K214" s="224"/>
      <c r="L214" s="229"/>
      <c r="M214" s="230"/>
      <c r="N214" s="231"/>
      <c r="O214" s="231"/>
      <c r="P214" s="231"/>
      <c r="Q214" s="231"/>
      <c r="R214" s="231"/>
      <c r="S214" s="231"/>
      <c r="T214" s="232"/>
      <c r="AT214" s="233" t="s">
        <v>150</v>
      </c>
      <c r="AU214" s="233" t="s">
        <v>146</v>
      </c>
      <c r="AV214" s="13" t="s">
        <v>145</v>
      </c>
      <c r="AW214" s="13" t="s">
        <v>41</v>
      </c>
      <c r="AX214" s="13" t="s">
        <v>10</v>
      </c>
      <c r="AY214" s="233" t="s">
        <v>138</v>
      </c>
    </row>
    <row r="215" spans="2:65" s="1" customFormat="1" ht="25.5" customHeight="1">
      <c r="B215" s="40"/>
      <c r="C215" s="187" t="s">
        <v>338</v>
      </c>
      <c r="D215" s="187" t="s">
        <v>140</v>
      </c>
      <c r="E215" s="188" t="s">
        <v>339</v>
      </c>
      <c r="F215" s="189" t="s">
        <v>340</v>
      </c>
      <c r="G215" s="190" t="s">
        <v>143</v>
      </c>
      <c r="H215" s="191">
        <v>491.089</v>
      </c>
      <c r="I215" s="192"/>
      <c r="J215" s="193">
        <f>ROUND(I215*H215,0)</f>
        <v>0</v>
      </c>
      <c r="K215" s="189" t="s">
        <v>144</v>
      </c>
      <c r="L215" s="60"/>
      <c r="M215" s="194" t="s">
        <v>23</v>
      </c>
      <c r="N215" s="195" t="s">
        <v>50</v>
      </c>
      <c r="O215" s="41"/>
      <c r="P215" s="196">
        <f>O215*H215</f>
        <v>0</v>
      </c>
      <c r="Q215" s="196">
        <v>2.6800000000000001E-3</v>
      </c>
      <c r="R215" s="196">
        <f>Q215*H215</f>
        <v>1.3161185200000001</v>
      </c>
      <c r="S215" s="196">
        <v>0</v>
      </c>
      <c r="T215" s="197">
        <f>S215*H215</f>
        <v>0</v>
      </c>
      <c r="AR215" s="23" t="s">
        <v>145</v>
      </c>
      <c r="AT215" s="23" t="s">
        <v>140</v>
      </c>
      <c r="AU215" s="23" t="s">
        <v>146</v>
      </c>
      <c r="AY215" s="23" t="s">
        <v>138</v>
      </c>
      <c r="BE215" s="198">
        <f>IF(N215="základní",J215,0)</f>
        <v>0</v>
      </c>
      <c r="BF215" s="198">
        <f>IF(N215="snížená",J215,0)</f>
        <v>0</v>
      </c>
      <c r="BG215" s="198">
        <f>IF(N215="zákl. přenesená",J215,0)</f>
        <v>0</v>
      </c>
      <c r="BH215" s="198">
        <f>IF(N215="sníž. přenesená",J215,0)</f>
        <v>0</v>
      </c>
      <c r="BI215" s="198">
        <f>IF(N215="nulová",J215,0)</f>
        <v>0</v>
      </c>
      <c r="BJ215" s="23" t="s">
        <v>146</v>
      </c>
      <c r="BK215" s="198">
        <f>ROUND(I215*H215,0)</f>
        <v>0</v>
      </c>
      <c r="BL215" s="23" t="s">
        <v>145</v>
      </c>
      <c r="BM215" s="23" t="s">
        <v>341</v>
      </c>
    </row>
    <row r="216" spans="2:65" s="12" customFormat="1" ht="13.5">
      <c r="B216" s="212"/>
      <c r="C216" s="213"/>
      <c r="D216" s="199" t="s">
        <v>150</v>
      </c>
      <c r="E216" s="214" t="s">
        <v>23</v>
      </c>
      <c r="F216" s="215" t="s">
        <v>342</v>
      </c>
      <c r="G216" s="213"/>
      <c r="H216" s="216">
        <v>491.089</v>
      </c>
      <c r="I216" s="217"/>
      <c r="J216" s="213"/>
      <c r="K216" s="213"/>
      <c r="L216" s="218"/>
      <c r="M216" s="219"/>
      <c r="N216" s="220"/>
      <c r="O216" s="220"/>
      <c r="P216" s="220"/>
      <c r="Q216" s="220"/>
      <c r="R216" s="220"/>
      <c r="S216" s="220"/>
      <c r="T216" s="221"/>
      <c r="AT216" s="222" t="s">
        <v>150</v>
      </c>
      <c r="AU216" s="222" t="s">
        <v>146</v>
      </c>
      <c r="AV216" s="12" t="s">
        <v>146</v>
      </c>
      <c r="AW216" s="12" t="s">
        <v>41</v>
      </c>
      <c r="AX216" s="12" t="s">
        <v>78</v>
      </c>
      <c r="AY216" s="222" t="s">
        <v>138</v>
      </c>
    </row>
    <row r="217" spans="2:65" s="13" customFormat="1" ht="13.5">
      <c r="B217" s="223"/>
      <c r="C217" s="224"/>
      <c r="D217" s="199" t="s">
        <v>150</v>
      </c>
      <c r="E217" s="225" t="s">
        <v>23</v>
      </c>
      <c r="F217" s="226" t="s">
        <v>153</v>
      </c>
      <c r="G217" s="224"/>
      <c r="H217" s="227">
        <v>491.089</v>
      </c>
      <c r="I217" s="228"/>
      <c r="J217" s="224"/>
      <c r="K217" s="224"/>
      <c r="L217" s="229"/>
      <c r="M217" s="230"/>
      <c r="N217" s="231"/>
      <c r="O217" s="231"/>
      <c r="P217" s="231"/>
      <c r="Q217" s="231"/>
      <c r="R217" s="231"/>
      <c r="S217" s="231"/>
      <c r="T217" s="232"/>
      <c r="AT217" s="233" t="s">
        <v>150</v>
      </c>
      <c r="AU217" s="233" t="s">
        <v>146</v>
      </c>
      <c r="AV217" s="13" t="s">
        <v>145</v>
      </c>
      <c r="AW217" s="13" t="s">
        <v>41</v>
      </c>
      <c r="AX217" s="13" t="s">
        <v>10</v>
      </c>
      <c r="AY217" s="233" t="s">
        <v>138</v>
      </c>
    </row>
    <row r="218" spans="2:65" s="1" customFormat="1" ht="25.5" customHeight="1">
      <c r="B218" s="40"/>
      <c r="C218" s="187" t="s">
        <v>343</v>
      </c>
      <c r="D218" s="187" t="s">
        <v>140</v>
      </c>
      <c r="E218" s="188" t="s">
        <v>344</v>
      </c>
      <c r="F218" s="189" t="s">
        <v>345</v>
      </c>
      <c r="G218" s="190" t="s">
        <v>143</v>
      </c>
      <c r="H218" s="191">
        <v>491.089</v>
      </c>
      <c r="I218" s="192"/>
      <c r="J218" s="193">
        <f>ROUND(I218*H218,0)</f>
        <v>0</v>
      </c>
      <c r="K218" s="189" t="s">
        <v>144</v>
      </c>
      <c r="L218" s="60"/>
      <c r="M218" s="194" t="s">
        <v>23</v>
      </c>
      <c r="N218" s="195" t="s">
        <v>50</v>
      </c>
      <c r="O218" s="41"/>
      <c r="P218" s="196">
        <f>O218*H218</f>
        <v>0</v>
      </c>
      <c r="Q218" s="196">
        <v>2.6800000000000001E-3</v>
      </c>
      <c r="R218" s="196">
        <f>Q218*H218</f>
        <v>1.3161185200000001</v>
      </c>
      <c r="S218" s="196">
        <v>0</v>
      </c>
      <c r="T218" s="197">
        <f>S218*H218</f>
        <v>0</v>
      </c>
      <c r="AR218" s="23" t="s">
        <v>145</v>
      </c>
      <c r="AT218" s="23" t="s">
        <v>140</v>
      </c>
      <c r="AU218" s="23" t="s">
        <v>146</v>
      </c>
      <c r="AY218" s="23" t="s">
        <v>138</v>
      </c>
      <c r="BE218" s="198">
        <f>IF(N218="základní",J218,0)</f>
        <v>0</v>
      </c>
      <c r="BF218" s="198">
        <f>IF(N218="snížená",J218,0)</f>
        <v>0</v>
      </c>
      <c r="BG218" s="198">
        <f>IF(N218="zákl. přenesená",J218,0)</f>
        <v>0</v>
      </c>
      <c r="BH218" s="198">
        <f>IF(N218="sníž. přenesená",J218,0)</f>
        <v>0</v>
      </c>
      <c r="BI218" s="198">
        <f>IF(N218="nulová",J218,0)</f>
        <v>0</v>
      </c>
      <c r="BJ218" s="23" t="s">
        <v>146</v>
      </c>
      <c r="BK218" s="198">
        <f>ROUND(I218*H218,0)</f>
        <v>0</v>
      </c>
      <c r="BL218" s="23" t="s">
        <v>145</v>
      </c>
      <c r="BM218" s="23" t="s">
        <v>346</v>
      </c>
    </row>
    <row r="219" spans="2:65" s="1" customFormat="1" ht="16.5" customHeight="1">
      <c r="B219" s="40"/>
      <c r="C219" s="187" t="s">
        <v>347</v>
      </c>
      <c r="D219" s="187" t="s">
        <v>140</v>
      </c>
      <c r="E219" s="188" t="s">
        <v>348</v>
      </c>
      <c r="F219" s="189" t="s">
        <v>349</v>
      </c>
      <c r="G219" s="190" t="s">
        <v>143</v>
      </c>
      <c r="H219" s="191">
        <v>547.57000000000005</v>
      </c>
      <c r="I219" s="192"/>
      <c r="J219" s="193">
        <f>ROUND(I219*H219,0)</f>
        <v>0</v>
      </c>
      <c r="K219" s="189" t="s">
        <v>144</v>
      </c>
      <c r="L219" s="60"/>
      <c r="M219" s="194" t="s">
        <v>23</v>
      </c>
      <c r="N219" s="195" t="s">
        <v>50</v>
      </c>
      <c r="O219" s="41"/>
      <c r="P219" s="196">
        <f>O219*H219</f>
        <v>0</v>
      </c>
      <c r="Q219" s="196">
        <v>0</v>
      </c>
      <c r="R219" s="196">
        <f>Q219*H219</f>
        <v>0</v>
      </c>
      <c r="S219" s="196">
        <v>0</v>
      </c>
      <c r="T219" s="197">
        <f>S219*H219</f>
        <v>0</v>
      </c>
      <c r="AR219" s="23" t="s">
        <v>145</v>
      </c>
      <c r="AT219" s="23" t="s">
        <v>140</v>
      </c>
      <c r="AU219" s="23" t="s">
        <v>146</v>
      </c>
      <c r="AY219" s="23" t="s">
        <v>138</v>
      </c>
      <c r="BE219" s="198">
        <f>IF(N219="základní",J219,0)</f>
        <v>0</v>
      </c>
      <c r="BF219" s="198">
        <f>IF(N219="snížená",J219,0)</f>
        <v>0</v>
      </c>
      <c r="BG219" s="198">
        <f>IF(N219="zákl. přenesená",J219,0)</f>
        <v>0</v>
      </c>
      <c r="BH219" s="198">
        <f>IF(N219="sníž. přenesená",J219,0)</f>
        <v>0</v>
      </c>
      <c r="BI219" s="198">
        <f>IF(N219="nulová",J219,0)</f>
        <v>0</v>
      </c>
      <c r="BJ219" s="23" t="s">
        <v>146</v>
      </c>
      <c r="BK219" s="198">
        <f>ROUND(I219*H219,0)</f>
        <v>0</v>
      </c>
      <c r="BL219" s="23" t="s">
        <v>145</v>
      </c>
      <c r="BM219" s="23" t="s">
        <v>350</v>
      </c>
    </row>
    <row r="220" spans="2:65" s="12" customFormat="1" ht="13.5">
      <c r="B220" s="212"/>
      <c r="C220" s="213"/>
      <c r="D220" s="199" t="s">
        <v>150</v>
      </c>
      <c r="E220" s="214" t="s">
        <v>23</v>
      </c>
      <c r="F220" s="215" t="s">
        <v>351</v>
      </c>
      <c r="G220" s="213"/>
      <c r="H220" s="216">
        <v>547.57000000000005</v>
      </c>
      <c r="I220" s="217"/>
      <c r="J220" s="213"/>
      <c r="K220" s="213"/>
      <c r="L220" s="218"/>
      <c r="M220" s="219"/>
      <c r="N220" s="220"/>
      <c r="O220" s="220"/>
      <c r="P220" s="220"/>
      <c r="Q220" s="220"/>
      <c r="R220" s="220"/>
      <c r="S220" s="220"/>
      <c r="T220" s="221"/>
      <c r="AT220" s="222" t="s">
        <v>150</v>
      </c>
      <c r="AU220" s="222" t="s">
        <v>146</v>
      </c>
      <c r="AV220" s="12" t="s">
        <v>146</v>
      </c>
      <c r="AW220" s="12" t="s">
        <v>41</v>
      </c>
      <c r="AX220" s="12" t="s">
        <v>78</v>
      </c>
      <c r="AY220" s="222" t="s">
        <v>138</v>
      </c>
    </row>
    <row r="221" spans="2:65" s="13" customFormat="1" ht="13.5">
      <c r="B221" s="223"/>
      <c r="C221" s="224"/>
      <c r="D221" s="199" t="s">
        <v>150</v>
      </c>
      <c r="E221" s="225" t="s">
        <v>23</v>
      </c>
      <c r="F221" s="226" t="s">
        <v>153</v>
      </c>
      <c r="G221" s="224"/>
      <c r="H221" s="227">
        <v>547.57000000000005</v>
      </c>
      <c r="I221" s="228"/>
      <c r="J221" s="224"/>
      <c r="K221" s="224"/>
      <c r="L221" s="229"/>
      <c r="M221" s="230"/>
      <c r="N221" s="231"/>
      <c r="O221" s="231"/>
      <c r="P221" s="231"/>
      <c r="Q221" s="231"/>
      <c r="R221" s="231"/>
      <c r="S221" s="231"/>
      <c r="T221" s="232"/>
      <c r="AT221" s="233" t="s">
        <v>150</v>
      </c>
      <c r="AU221" s="233" t="s">
        <v>146</v>
      </c>
      <c r="AV221" s="13" t="s">
        <v>145</v>
      </c>
      <c r="AW221" s="13" t="s">
        <v>41</v>
      </c>
      <c r="AX221" s="13" t="s">
        <v>10</v>
      </c>
      <c r="AY221" s="233" t="s">
        <v>138</v>
      </c>
    </row>
    <row r="222" spans="2:65" s="1" customFormat="1" ht="25.5" customHeight="1">
      <c r="B222" s="40"/>
      <c r="C222" s="187" t="s">
        <v>352</v>
      </c>
      <c r="D222" s="187" t="s">
        <v>140</v>
      </c>
      <c r="E222" s="188" t="s">
        <v>353</v>
      </c>
      <c r="F222" s="189" t="s">
        <v>354</v>
      </c>
      <c r="G222" s="190" t="s">
        <v>143</v>
      </c>
      <c r="H222" s="191">
        <v>547.57000000000005</v>
      </c>
      <c r="I222" s="192"/>
      <c r="J222" s="193">
        <f>ROUND(I222*H222,0)</f>
        <v>0</v>
      </c>
      <c r="K222" s="189" t="s">
        <v>144</v>
      </c>
      <c r="L222" s="60"/>
      <c r="M222" s="194" t="s">
        <v>23</v>
      </c>
      <c r="N222" s="195" t="s">
        <v>50</v>
      </c>
      <c r="O222" s="41"/>
      <c r="P222" s="196">
        <f>O222*H222</f>
        <v>0</v>
      </c>
      <c r="Q222" s="196">
        <v>5.9500000000000004E-3</v>
      </c>
      <c r="R222" s="196">
        <f>Q222*H222</f>
        <v>3.2580415000000005</v>
      </c>
      <c r="S222" s="196">
        <v>0</v>
      </c>
      <c r="T222" s="197">
        <f>S222*H222</f>
        <v>0</v>
      </c>
      <c r="AR222" s="23" t="s">
        <v>145</v>
      </c>
      <c r="AT222" s="23" t="s">
        <v>140</v>
      </c>
      <c r="AU222" s="23" t="s">
        <v>146</v>
      </c>
      <c r="AY222" s="23" t="s">
        <v>138</v>
      </c>
      <c r="BE222" s="198">
        <f>IF(N222="základní",J222,0)</f>
        <v>0</v>
      </c>
      <c r="BF222" s="198">
        <f>IF(N222="snížená",J222,0)</f>
        <v>0</v>
      </c>
      <c r="BG222" s="198">
        <f>IF(N222="zákl. přenesená",J222,0)</f>
        <v>0</v>
      </c>
      <c r="BH222" s="198">
        <f>IF(N222="sníž. přenesená",J222,0)</f>
        <v>0</v>
      </c>
      <c r="BI222" s="198">
        <f>IF(N222="nulová",J222,0)</f>
        <v>0</v>
      </c>
      <c r="BJ222" s="23" t="s">
        <v>146</v>
      </c>
      <c r="BK222" s="198">
        <f>ROUND(I222*H222,0)</f>
        <v>0</v>
      </c>
      <c r="BL222" s="23" t="s">
        <v>145</v>
      </c>
      <c r="BM222" s="23" t="s">
        <v>355</v>
      </c>
    </row>
    <row r="223" spans="2:65" s="1" customFormat="1" ht="25.5" customHeight="1">
      <c r="B223" s="40"/>
      <c r="C223" s="187" t="s">
        <v>356</v>
      </c>
      <c r="D223" s="187" t="s">
        <v>140</v>
      </c>
      <c r="E223" s="188" t="s">
        <v>357</v>
      </c>
      <c r="F223" s="189" t="s">
        <v>358</v>
      </c>
      <c r="G223" s="190" t="s">
        <v>143</v>
      </c>
      <c r="H223" s="191">
        <v>547.57000000000005</v>
      </c>
      <c r="I223" s="192"/>
      <c r="J223" s="193">
        <f>ROUND(I223*H223,0)</f>
        <v>0</v>
      </c>
      <c r="K223" s="189" t="s">
        <v>144</v>
      </c>
      <c r="L223" s="60"/>
      <c r="M223" s="194" t="s">
        <v>23</v>
      </c>
      <c r="N223" s="195" t="s">
        <v>50</v>
      </c>
      <c r="O223" s="41"/>
      <c r="P223" s="196">
        <f>O223*H223</f>
        <v>0</v>
      </c>
      <c r="Q223" s="196">
        <v>2.5999999999999998E-4</v>
      </c>
      <c r="R223" s="196">
        <f>Q223*H223</f>
        <v>0.1423682</v>
      </c>
      <c r="S223" s="196">
        <v>0</v>
      </c>
      <c r="T223" s="197">
        <f>S223*H223</f>
        <v>0</v>
      </c>
      <c r="AR223" s="23" t="s">
        <v>145</v>
      </c>
      <c r="AT223" s="23" t="s">
        <v>140</v>
      </c>
      <c r="AU223" s="23" t="s">
        <v>146</v>
      </c>
      <c r="AY223" s="23" t="s">
        <v>138</v>
      </c>
      <c r="BE223" s="198">
        <f>IF(N223="základní",J223,0)</f>
        <v>0</v>
      </c>
      <c r="BF223" s="198">
        <f>IF(N223="snížená",J223,0)</f>
        <v>0</v>
      </c>
      <c r="BG223" s="198">
        <f>IF(N223="zákl. přenesená",J223,0)</f>
        <v>0</v>
      </c>
      <c r="BH223" s="198">
        <f>IF(N223="sníž. přenesená",J223,0)</f>
        <v>0</v>
      </c>
      <c r="BI223" s="198">
        <f>IF(N223="nulová",J223,0)</f>
        <v>0</v>
      </c>
      <c r="BJ223" s="23" t="s">
        <v>146</v>
      </c>
      <c r="BK223" s="198">
        <f>ROUND(I223*H223,0)</f>
        <v>0</v>
      </c>
      <c r="BL223" s="23" t="s">
        <v>145</v>
      </c>
      <c r="BM223" s="23" t="s">
        <v>359</v>
      </c>
    </row>
    <row r="224" spans="2:65" s="1" customFormat="1" ht="25.5" customHeight="1">
      <c r="B224" s="40"/>
      <c r="C224" s="187" t="s">
        <v>360</v>
      </c>
      <c r="D224" s="187" t="s">
        <v>140</v>
      </c>
      <c r="E224" s="188" t="s">
        <v>361</v>
      </c>
      <c r="F224" s="189" t="s">
        <v>362</v>
      </c>
      <c r="G224" s="190" t="s">
        <v>143</v>
      </c>
      <c r="H224" s="191">
        <v>547.57000000000005</v>
      </c>
      <c r="I224" s="192"/>
      <c r="J224" s="193">
        <f>ROUND(I224*H224,0)</f>
        <v>0</v>
      </c>
      <c r="K224" s="189" t="s">
        <v>144</v>
      </c>
      <c r="L224" s="60"/>
      <c r="M224" s="194" t="s">
        <v>23</v>
      </c>
      <c r="N224" s="195" t="s">
        <v>50</v>
      </c>
      <c r="O224" s="41"/>
      <c r="P224" s="196">
        <f>O224*H224</f>
        <v>0</v>
      </c>
      <c r="Q224" s="196">
        <v>5.4599999999999996E-3</v>
      </c>
      <c r="R224" s="196">
        <f>Q224*H224</f>
        <v>2.9897322000000002</v>
      </c>
      <c r="S224" s="196">
        <v>0</v>
      </c>
      <c r="T224" s="197">
        <f>S224*H224</f>
        <v>0</v>
      </c>
      <c r="AR224" s="23" t="s">
        <v>145</v>
      </c>
      <c r="AT224" s="23" t="s">
        <v>140</v>
      </c>
      <c r="AU224" s="23" t="s">
        <v>146</v>
      </c>
      <c r="AY224" s="23" t="s">
        <v>138</v>
      </c>
      <c r="BE224" s="198">
        <f>IF(N224="základní",J224,0)</f>
        <v>0</v>
      </c>
      <c r="BF224" s="198">
        <f>IF(N224="snížená",J224,0)</f>
        <v>0</v>
      </c>
      <c r="BG224" s="198">
        <f>IF(N224="zákl. přenesená",J224,0)</f>
        <v>0</v>
      </c>
      <c r="BH224" s="198">
        <f>IF(N224="sníž. přenesená",J224,0)</f>
        <v>0</v>
      </c>
      <c r="BI224" s="198">
        <f>IF(N224="nulová",J224,0)</f>
        <v>0</v>
      </c>
      <c r="BJ224" s="23" t="s">
        <v>146</v>
      </c>
      <c r="BK224" s="198">
        <f>ROUND(I224*H224,0)</f>
        <v>0</v>
      </c>
      <c r="BL224" s="23" t="s">
        <v>145</v>
      </c>
      <c r="BM224" s="23" t="s">
        <v>363</v>
      </c>
    </row>
    <row r="225" spans="2:65" s="1" customFormat="1" ht="121.5">
      <c r="B225" s="40"/>
      <c r="C225" s="62"/>
      <c r="D225" s="199" t="s">
        <v>148</v>
      </c>
      <c r="E225" s="62"/>
      <c r="F225" s="200" t="s">
        <v>364</v>
      </c>
      <c r="G225" s="62"/>
      <c r="H225" s="62"/>
      <c r="I225" s="158"/>
      <c r="J225" s="62"/>
      <c r="K225" s="62"/>
      <c r="L225" s="60"/>
      <c r="M225" s="201"/>
      <c r="N225" s="41"/>
      <c r="O225" s="41"/>
      <c r="P225" s="41"/>
      <c r="Q225" s="41"/>
      <c r="R225" s="41"/>
      <c r="S225" s="41"/>
      <c r="T225" s="77"/>
      <c r="AT225" s="23" t="s">
        <v>148</v>
      </c>
      <c r="AU225" s="23" t="s">
        <v>146</v>
      </c>
    </row>
    <row r="226" spans="2:65" s="1" customFormat="1" ht="25.5" customHeight="1">
      <c r="B226" s="40"/>
      <c r="C226" s="187" t="s">
        <v>365</v>
      </c>
      <c r="D226" s="187" t="s">
        <v>140</v>
      </c>
      <c r="E226" s="188" t="s">
        <v>366</v>
      </c>
      <c r="F226" s="189" t="s">
        <v>367</v>
      </c>
      <c r="G226" s="190" t="s">
        <v>143</v>
      </c>
      <c r="H226" s="191">
        <v>76.105000000000004</v>
      </c>
      <c r="I226" s="192"/>
      <c r="J226" s="193">
        <f>ROUND(I226*H226,0)</f>
        <v>0</v>
      </c>
      <c r="K226" s="189" t="s">
        <v>144</v>
      </c>
      <c r="L226" s="60"/>
      <c r="M226" s="194" t="s">
        <v>23</v>
      </c>
      <c r="N226" s="195" t="s">
        <v>50</v>
      </c>
      <c r="O226" s="41"/>
      <c r="P226" s="196">
        <f>O226*H226</f>
        <v>0</v>
      </c>
      <c r="Q226" s="196">
        <v>1.2E-4</v>
      </c>
      <c r="R226" s="196">
        <f>Q226*H226</f>
        <v>9.1326000000000011E-3</v>
      </c>
      <c r="S226" s="196">
        <v>0</v>
      </c>
      <c r="T226" s="197">
        <f>S226*H226</f>
        <v>0</v>
      </c>
      <c r="AR226" s="23" t="s">
        <v>145</v>
      </c>
      <c r="AT226" s="23" t="s">
        <v>140</v>
      </c>
      <c r="AU226" s="23" t="s">
        <v>146</v>
      </c>
      <c r="AY226" s="23" t="s">
        <v>138</v>
      </c>
      <c r="BE226" s="198">
        <f>IF(N226="základní",J226,0)</f>
        <v>0</v>
      </c>
      <c r="BF226" s="198">
        <f>IF(N226="snížená",J226,0)</f>
        <v>0</v>
      </c>
      <c r="BG226" s="198">
        <f>IF(N226="zákl. přenesená",J226,0)</f>
        <v>0</v>
      </c>
      <c r="BH226" s="198">
        <f>IF(N226="sníž. přenesená",J226,0)</f>
        <v>0</v>
      </c>
      <c r="BI226" s="198">
        <f>IF(N226="nulová",J226,0)</f>
        <v>0</v>
      </c>
      <c r="BJ226" s="23" t="s">
        <v>146</v>
      </c>
      <c r="BK226" s="198">
        <f>ROUND(I226*H226,0)</f>
        <v>0</v>
      </c>
      <c r="BL226" s="23" t="s">
        <v>145</v>
      </c>
      <c r="BM226" s="23" t="s">
        <v>368</v>
      </c>
    </row>
    <row r="227" spans="2:65" s="1" customFormat="1" ht="40.5">
      <c r="B227" s="40"/>
      <c r="C227" s="62"/>
      <c r="D227" s="199" t="s">
        <v>148</v>
      </c>
      <c r="E227" s="62"/>
      <c r="F227" s="200" t="s">
        <v>369</v>
      </c>
      <c r="G227" s="62"/>
      <c r="H227" s="62"/>
      <c r="I227" s="158"/>
      <c r="J227" s="62"/>
      <c r="K227" s="62"/>
      <c r="L227" s="60"/>
      <c r="M227" s="201"/>
      <c r="N227" s="41"/>
      <c r="O227" s="41"/>
      <c r="P227" s="41"/>
      <c r="Q227" s="41"/>
      <c r="R227" s="41"/>
      <c r="S227" s="41"/>
      <c r="T227" s="77"/>
      <c r="AT227" s="23" t="s">
        <v>148</v>
      </c>
      <c r="AU227" s="23" t="s">
        <v>146</v>
      </c>
    </row>
    <row r="228" spans="2:65" s="12" customFormat="1" ht="13.5">
      <c r="B228" s="212"/>
      <c r="C228" s="213"/>
      <c r="D228" s="199" t="s">
        <v>150</v>
      </c>
      <c r="E228" s="214" t="s">
        <v>23</v>
      </c>
      <c r="F228" s="215" t="s">
        <v>370</v>
      </c>
      <c r="G228" s="213"/>
      <c r="H228" s="216">
        <v>5.1159999999999997</v>
      </c>
      <c r="I228" s="217"/>
      <c r="J228" s="213"/>
      <c r="K228" s="213"/>
      <c r="L228" s="218"/>
      <c r="M228" s="219"/>
      <c r="N228" s="220"/>
      <c r="O228" s="220"/>
      <c r="P228" s="220"/>
      <c r="Q228" s="220"/>
      <c r="R228" s="220"/>
      <c r="S228" s="220"/>
      <c r="T228" s="221"/>
      <c r="AT228" s="222" t="s">
        <v>150</v>
      </c>
      <c r="AU228" s="222" t="s">
        <v>146</v>
      </c>
      <c r="AV228" s="12" t="s">
        <v>146</v>
      </c>
      <c r="AW228" s="12" t="s">
        <v>41</v>
      </c>
      <c r="AX228" s="12" t="s">
        <v>78</v>
      </c>
      <c r="AY228" s="222" t="s">
        <v>138</v>
      </c>
    </row>
    <row r="229" spans="2:65" s="12" customFormat="1" ht="27">
      <c r="B229" s="212"/>
      <c r="C229" s="213"/>
      <c r="D229" s="199" t="s">
        <v>150</v>
      </c>
      <c r="E229" s="214" t="s">
        <v>23</v>
      </c>
      <c r="F229" s="215" t="s">
        <v>371</v>
      </c>
      <c r="G229" s="213"/>
      <c r="H229" s="216">
        <v>70.989000000000004</v>
      </c>
      <c r="I229" s="217"/>
      <c r="J229" s="213"/>
      <c r="K229" s="213"/>
      <c r="L229" s="218"/>
      <c r="M229" s="219"/>
      <c r="N229" s="220"/>
      <c r="O229" s="220"/>
      <c r="P229" s="220"/>
      <c r="Q229" s="220"/>
      <c r="R229" s="220"/>
      <c r="S229" s="220"/>
      <c r="T229" s="221"/>
      <c r="AT229" s="222" t="s">
        <v>150</v>
      </c>
      <c r="AU229" s="222" t="s">
        <v>146</v>
      </c>
      <c r="AV229" s="12" t="s">
        <v>146</v>
      </c>
      <c r="AW229" s="12" t="s">
        <v>41</v>
      </c>
      <c r="AX229" s="12" t="s">
        <v>78</v>
      </c>
      <c r="AY229" s="222" t="s">
        <v>138</v>
      </c>
    </row>
    <row r="230" spans="2:65" s="13" customFormat="1" ht="13.5">
      <c r="B230" s="223"/>
      <c r="C230" s="224"/>
      <c r="D230" s="199" t="s">
        <v>150</v>
      </c>
      <c r="E230" s="225" t="s">
        <v>23</v>
      </c>
      <c r="F230" s="226" t="s">
        <v>153</v>
      </c>
      <c r="G230" s="224"/>
      <c r="H230" s="227">
        <v>76.105000000000004</v>
      </c>
      <c r="I230" s="228"/>
      <c r="J230" s="224"/>
      <c r="K230" s="224"/>
      <c r="L230" s="229"/>
      <c r="M230" s="230"/>
      <c r="N230" s="231"/>
      <c r="O230" s="231"/>
      <c r="P230" s="231"/>
      <c r="Q230" s="231"/>
      <c r="R230" s="231"/>
      <c r="S230" s="231"/>
      <c r="T230" s="232"/>
      <c r="AT230" s="233" t="s">
        <v>150</v>
      </c>
      <c r="AU230" s="233" t="s">
        <v>146</v>
      </c>
      <c r="AV230" s="13" t="s">
        <v>145</v>
      </c>
      <c r="AW230" s="13" t="s">
        <v>41</v>
      </c>
      <c r="AX230" s="13" t="s">
        <v>10</v>
      </c>
      <c r="AY230" s="233" t="s">
        <v>138</v>
      </c>
    </row>
    <row r="231" spans="2:65" s="10" customFormat="1" ht="29.85" customHeight="1">
      <c r="B231" s="171"/>
      <c r="C231" s="172"/>
      <c r="D231" s="173" t="s">
        <v>77</v>
      </c>
      <c r="E231" s="185" t="s">
        <v>372</v>
      </c>
      <c r="F231" s="185" t="s">
        <v>373</v>
      </c>
      <c r="G231" s="172"/>
      <c r="H231" s="172"/>
      <c r="I231" s="175"/>
      <c r="J231" s="186">
        <f>BK231</f>
        <v>0</v>
      </c>
      <c r="K231" s="172"/>
      <c r="L231" s="177"/>
      <c r="M231" s="178"/>
      <c r="N231" s="179"/>
      <c r="O231" s="179"/>
      <c r="P231" s="180">
        <f>P232</f>
        <v>0</v>
      </c>
      <c r="Q231" s="179"/>
      <c r="R231" s="180">
        <f>R232</f>
        <v>0</v>
      </c>
      <c r="S231" s="179"/>
      <c r="T231" s="181">
        <f>T232</f>
        <v>0</v>
      </c>
      <c r="AR231" s="182" t="s">
        <v>10</v>
      </c>
      <c r="AT231" s="183" t="s">
        <v>77</v>
      </c>
      <c r="AU231" s="183" t="s">
        <v>10</v>
      </c>
      <c r="AY231" s="182" t="s">
        <v>138</v>
      </c>
      <c r="BK231" s="184">
        <f>BK232</f>
        <v>0</v>
      </c>
    </row>
    <row r="232" spans="2:65" s="1" customFormat="1" ht="38.25" customHeight="1">
      <c r="B232" s="40"/>
      <c r="C232" s="187" t="s">
        <v>374</v>
      </c>
      <c r="D232" s="187" t="s">
        <v>140</v>
      </c>
      <c r="E232" s="188" t="s">
        <v>375</v>
      </c>
      <c r="F232" s="189" t="s">
        <v>376</v>
      </c>
      <c r="G232" s="190" t="s">
        <v>377</v>
      </c>
      <c r="H232" s="191">
        <v>1</v>
      </c>
      <c r="I232" s="192"/>
      <c r="J232" s="193">
        <f>ROUND(I232*H232,0)</f>
        <v>0</v>
      </c>
      <c r="K232" s="189" t="s">
        <v>144</v>
      </c>
      <c r="L232" s="60"/>
      <c r="M232" s="194" t="s">
        <v>23</v>
      </c>
      <c r="N232" s="195" t="s">
        <v>50</v>
      </c>
      <c r="O232" s="41"/>
      <c r="P232" s="196">
        <f>O232*H232</f>
        <v>0</v>
      </c>
      <c r="Q232" s="196">
        <v>0</v>
      </c>
      <c r="R232" s="196">
        <f>Q232*H232</f>
        <v>0</v>
      </c>
      <c r="S232" s="196">
        <v>0</v>
      </c>
      <c r="T232" s="197">
        <f>S232*H232</f>
        <v>0</v>
      </c>
      <c r="AR232" s="23" t="s">
        <v>145</v>
      </c>
      <c r="AT232" s="23" t="s">
        <v>140</v>
      </c>
      <c r="AU232" s="23" t="s">
        <v>146</v>
      </c>
      <c r="AY232" s="23" t="s">
        <v>138</v>
      </c>
      <c r="BE232" s="198">
        <f>IF(N232="základní",J232,0)</f>
        <v>0</v>
      </c>
      <c r="BF232" s="198">
        <f>IF(N232="snížená",J232,0)</f>
        <v>0</v>
      </c>
      <c r="BG232" s="198">
        <f>IF(N232="zákl. přenesená",J232,0)</f>
        <v>0</v>
      </c>
      <c r="BH232" s="198">
        <f>IF(N232="sníž. přenesená",J232,0)</f>
        <v>0</v>
      </c>
      <c r="BI232" s="198">
        <f>IF(N232="nulová",J232,0)</f>
        <v>0</v>
      </c>
      <c r="BJ232" s="23" t="s">
        <v>146</v>
      </c>
      <c r="BK232" s="198">
        <f>ROUND(I232*H232,0)</f>
        <v>0</v>
      </c>
      <c r="BL232" s="23" t="s">
        <v>145</v>
      </c>
      <c r="BM232" s="23" t="s">
        <v>378</v>
      </c>
    </row>
    <row r="233" spans="2:65" s="10" customFormat="1" ht="29.85" customHeight="1">
      <c r="B233" s="171"/>
      <c r="C233" s="172"/>
      <c r="D233" s="173" t="s">
        <v>77</v>
      </c>
      <c r="E233" s="185" t="s">
        <v>190</v>
      </c>
      <c r="F233" s="185" t="s">
        <v>379</v>
      </c>
      <c r="G233" s="172"/>
      <c r="H233" s="172"/>
      <c r="I233" s="175"/>
      <c r="J233" s="186">
        <f>BK233</f>
        <v>0</v>
      </c>
      <c r="K233" s="172"/>
      <c r="L233" s="177"/>
      <c r="M233" s="178"/>
      <c r="N233" s="179"/>
      <c r="O233" s="179"/>
      <c r="P233" s="180">
        <f>SUM(P234:P249)</f>
        <v>0</v>
      </c>
      <c r="Q233" s="179"/>
      <c r="R233" s="180">
        <f>SUM(R234:R249)</f>
        <v>9.3100000000000006E-3</v>
      </c>
      <c r="S233" s="179"/>
      <c r="T233" s="181">
        <f>SUM(T234:T249)</f>
        <v>0.02</v>
      </c>
      <c r="AR233" s="182" t="s">
        <v>10</v>
      </c>
      <c r="AT233" s="183" t="s">
        <v>77</v>
      </c>
      <c r="AU233" s="183" t="s">
        <v>10</v>
      </c>
      <c r="AY233" s="182" t="s">
        <v>138</v>
      </c>
      <c r="BK233" s="184">
        <f>SUM(BK234:BK249)</f>
        <v>0</v>
      </c>
    </row>
    <row r="234" spans="2:65" s="1" customFormat="1" ht="16.5" customHeight="1">
      <c r="B234" s="40"/>
      <c r="C234" s="187" t="s">
        <v>380</v>
      </c>
      <c r="D234" s="187" t="s">
        <v>140</v>
      </c>
      <c r="E234" s="188" t="s">
        <v>381</v>
      </c>
      <c r="F234" s="189" t="s">
        <v>382</v>
      </c>
      <c r="G234" s="190" t="s">
        <v>377</v>
      </c>
      <c r="H234" s="191">
        <v>4</v>
      </c>
      <c r="I234" s="192"/>
      <c r="J234" s="193">
        <f>ROUND(I234*H234,0)</f>
        <v>0</v>
      </c>
      <c r="K234" s="189" t="s">
        <v>144</v>
      </c>
      <c r="L234" s="60"/>
      <c r="M234" s="194" t="s">
        <v>23</v>
      </c>
      <c r="N234" s="195" t="s">
        <v>50</v>
      </c>
      <c r="O234" s="41"/>
      <c r="P234" s="196">
        <f>O234*H234</f>
        <v>0</v>
      </c>
      <c r="Q234" s="196">
        <v>0</v>
      </c>
      <c r="R234" s="196">
        <f>Q234*H234</f>
        <v>0</v>
      </c>
      <c r="S234" s="196">
        <v>0</v>
      </c>
      <c r="T234" s="197">
        <f>S234*H234</f>
        <v>0</v>
      </c>
      <c r="AR234" s="23" t="s">
        <v>145</v>
      </c>
      <c r="AT234" s="23" t="s">
        <v>140</v>
      </c>
      <c r="AU234" s="23" t="s">
        <v>146</v>
      </c>
      <c r="AY234" s="23" t="s">
        <v>138</v>
      </c>
      <c r="BE234" s="198">
        <f>IF(N234="základní",J234,0)</f>
        <v>0</v>
      </c>
      <c r="BF234" s="198">
        <f>IF(N234="snížená",J234,0)</f>
        <v>0</v>
      </c>
      <c r="BG234" s="198">
        <f>IF(N234="zákl. přenesená",J234,0)</f>
        <v>0</v>
      </c>
      <c r="BH234" s="198">
        <f>IF(N234="sníž. přenesená",J234,0)</f>
        <v>0</v>
      </c>
      <c r="BI234" s="198">
        <f>IF(N234="nulová",J234,0)</f>
        <v>0</v>
      </c>
      <c r="BJ234" s="23" t="s">
        <v>146</v>
      </c>
      <c r="BK234" s="198">
        <f>ROUND(I234*H234,0)</f>
        <v>0</v>
      </c>
      <c r="BL234" s="23" t="s">
        <v>145</v>
      </c>
      <c r="BM234" s="23" t="s">
        <v>383</v>
      </c>
    </row>
    <row r="235" spans="2:65" s="1" customFormat="1" ht="16.5" customHeight="1">
      <c r="B235" s="40"/>
      <c r="C235" s="187" t="s">
        <v>384</v>
      </c>
      <c r="D235" s="187" t="s">
        <v>140</v>
      </c>
      <c r="E235" s="188" t="s">
        <v>385</v>
      </c>
      <c r="F235" s="189" t="s">
        <v>386</v>
      </c>
      <c r="G235" s="190" t="s">
        <v>377</v>
      </c>
      <c r="H235" s="191">
        <v>5</v>
      </c>
      <c r="I235" s="192"/>
      <c r="J235" s="193">
        <f>ROUND(I235*H235,0)</f>
        <v>0</v>
      </c>
      <c r="K235" s="189" t="s">
        <v>144</v>
      </c>
      <c r="L235" s="60"/>
      <c r="M235" s="194" t="s">
        <v>23</v>
      </c>
      <c r="N235" s="195" t="s">
        <v>50</v>
      </c>
      <c r="O235" s="41"/>
      <c r="P235" s="196">
        <f>O235*H235</f>
        <v>0</v>
      </c>
      <c r="Q235" s="196">
        <v>0</v>
      </c>
      <c r="R235" s="196">
        <f>Q235*H235</f>
        <v>0</v>
      </c>
      <c r="S235" s="196">
        <v>0</v>
      </c>
      <c r="T235" s="197">
        <f>S235*H235</f>
        <v>0</v>
      </c>
      <c r="AR235" s="23" t="s">
        <v>145</v>
      </c>
      <c r="AT235" s="23" t="s">
        <v>140</v>
      </c>
      <c r="AU235" s="23" t="s">
        <v>146</v>
      </c>
      <c r="AY235" s="23" t="s">
        <v>138</v>
      </c>
      <c r="BE235" s="198">
        <f>IF(N235="základní",J235,0)</f>
        <v>0</v>
      </c>
      <c r="BF235" s="198">
        <f>IF(N235="snížená",J235,0)</f>
        <v>0</v>
      </c>
      <c r="BG235" s="198">
        <f>IF(N235="zákl. přenesená",J235,0)</f>
        <v>0</v>
      </c>
      <c r="BH235" s="198">
        <f>IF(N235="sníž. přenesená",J235,0)</f>
        <v>0</v>
      </c>
      <c r="BI235" s="198">
        <f>IF(N235="nulová",J235,0)</f>
        <v>0</v>
      </c>
      <c r="BJ235" s="23" t="s">
        <v>146</v>
      </c>
      <c r="BK235" s="198">
        <f>ROUND(I235*H235,0)</f>
        <v>0</v>
      </c>
      <c r="BL235" s="23" t="s">
        <v>145</v>
      </c>
      <c r="BM235" s="23" t="s">
        <v>387</v>
      </c>
    </row>
    <row r="236" spans="2:65" s="1" customFormat="1" ht="16.5" customHeight="1">
      <c r="B236" s="40"/>
      <c r="C236" s="187" t="s">
        <v>388</v>
      </c>
      <c r="D236" s="187" t="s">
        <v>140</v>
      </c>
      <c r="E236" s="188" t="s">
        <v>389</v>
      </c>
      <c r="F236" s="189" t="s">
        <v>390</v>
      </c>
      <c r="G236" s="190" t="s">
        <v>377</v>
      </c>
      <c r="H236" s="191">
        <v>1</v>
      </c>
      <c r="I236" s="192"/>
      <c r="J236" s="193">
        <f>ROUND(I236*H236,0)</f>
        <v>0</v>
      </c>
      <c r="K236" s="189" t="s">
        <v>144</v>
      </c>
      <c r="L236" s="60"/>
      <c r="M236" s="194" t="s">
        <v>23</v>
      </c>
      <c r="N236" s="195" t="s">
        <v>50</v>
      </c>
      <c r="O236" s="41"/>
      <c r="P236" s="196">
        <f>O236*H236</f>
        <v>0</v>
      </c>
      <c r="Q236" s="196">
        <v>0</v>
      </c>
      <c r="R236" s="196">
        <f>Q236*H236</f>
        <v>0</v>
      </c>
      <c r="S236" s="196">
        <v>0</v>
      </c>
      <c r="T236" s="197">
        <f>S236*H236</f>
        <v>0</v>
      </c>
      <c r="AR236" s="23" t="s">
        <v>145</v>
      </c>
      <c r="AT236" s="23" t="s">
        <v>140</v>
      </c>
      <c r="AU236" s="23" t="s">
        <v>146</v>
      </c>
      <c r="AY236" s="23" t="s">
        <v>138</v>
      </c>
      <c r="BE236" s="198">
        <f>IF(N236="základní",J236,0)</f>
        <v>0</v>
      </c>
      <c r="BF236" s="198">
        <f>IF(N236="snížená",J236,0)</f>
        <v>0</v>
      </c>
      <c r="BG236" s="198">
        <f>IF(N236="zákl. přenesená",J236,0)</f>
        <v>0</v>
      </c>
      <c r="BH236" s="198">
        <f>IF(N236="sníž. přenesená",J236,0)</f>
        <v>0</v>
      </c>
      <c r="BI236" s="198">
        <f>IF(N236="nulová",J236,0)</f>
        <v>0</v>
      </c>
      <c r="BJ236" s="23" t="s">
        <v>146</v>
      </c>
      <c r="BK236" s="198">
        <f>ROUND(I236*H236,0)</f>
        <v>0</v>
      </c>
      <c r="BL236" s="23" t="s">
        <v>145</v>
      </c>
      <c r="BM236" s="23" t="s">
        <v>391</v>
      </c>
    </row>
    <row r="237" spans="2:65" s="1" customFormat="1" ht="25.5" customHeight="1">
      <c r="B237" s="40"/>
      <c r="C237" s="187" t="s">
        <v>392</v>
      </c>
      <c r="D237" s="187" t="s">
        <v>140</v>
      </c>
      <c r="E237" s="188" t="s">
        <v>393</v>
      </c>
      <c r="F237" s="189" t="s">
        <v>394</v>
      </c>
      <c r="G237" s="190" t="s">
        <v>143</v>
      </c>
      <c r="H237" s="191">
        <v>177.32</v>
      </c>
      <c r="I237" s="192"/>
      <c r="J237" s="193">
        <f>ROUND(I237*H237,0)</f>
        <v>0</v>
      </c>
      <c r="K237" s="189" t="s">
        <v>144</v>
      </c>
      <c r="L237" s="60"/>
      <c r="M237" s="194" t="s">
        <v>23</v>
      </c>
      <c r="N237" s="195" t="s">
        <v>50</v>
      </c>
      <c r="O237" s="41"/>
      <c r="P237" s="196">
        <f>O237*H237</f>
        <v>0</v>
      </c>
      <c r="Q237" s="196">
        <v>0</v>
      </c>
      <c r="R237" s="196">
        <f>Q237*H237</f>
        <v>0</v>
      </c>
      <c r="S237" s="196">
        <v>0</v>
      </c>
      <c r="T237" s="197">
        <f>S237*H237</f>
        <v>0</v>
      </c>
      <c r="AR237" s="23" t="s">
        <v>145</v>
      </c>
      <c r="AT237" s="23" t="s">
        <v>140</v>
      </c>
      <c r="AU237" s="23" t="s">
        <v>146</v>
      </c>
      <c r="AY237" s="23" t="s">
        <v>138</v>
      </c>
      <c r="BE237" s="198">
        <f>IF(N237="základní",J237,0)</f>
        <v>0</v>
      </c>
      <c r="BF237" s="198">
        <f>IF(N237="snížená",J237,0)</f>
        <v>0</v>
      </c>
      <c r="BG237" s="198">
        <f>IF(N237="zákl. přenesená",J237,0)</f>
        <v>0</v>
      </c>
      <c r="BH237" s="198">
        <f>IF(N237="sníž. přenesená",J237,0)</f>
        <v>0</v>
      </c>
      <c r="BI237" s="198">
        <f>IF(N237="nulová",J237,0)</f>
        <v>0</v>
      </c>
      <c r="BJ237" s="23" t="s">
        <v>146</v>
      </c>
      <c r="BK237" s="198">
        <f>ROUND(I237*H237,0)</f>
        <v>0</v>
      </c>
      <c r="BL237" s="23" t="s">
        <v>145</v>
      </c>
      <c r="BM237" s="23" t="s">
        <v>395</v>
      </c>
    </row>
    <row r="238" spans="2:65" s="1" customFormat="1" ht="243">
      <c r="B238" s="40"/>
      <c r="C238" s="62"/>
      <c r="D238" s="199" t="s">
        <v>148</v>
      </c>
      <c r="E238" s="62"/>
      <c r="F238" s="200" t="s">
        <v>396</v>
      </c>
      <c r="G238" s="62"/>
      <c r="H238" s="62"/>
      <c r="I238" s="158"/>
      <c r="J238" s="62"/>
      <c r="K238" s="62"/>
      <c r="L238" s="60"/>
      <c r="M238" s="201"/>
      <c r="N238" s="41"/>
      <c r="O238" s="41"/>
      <c r="P238" s="41"/>
      <c r="Q238" s="41"/>
      <c r="R238" s="41"/>
      <c r="S238" s="41"/>
      <c r="T238" s="77"/>
      <c r="AT238" s="23" t="s">
        <v>148</v>
      </c>
      <c r="AU238" s="23" t="s">
        <v>146</v>
      </c>
    </row>
    <row r="239" spans="2:65" s="11" customFormat="1" ht="13.5">
      <c r="B239" s="202"/>
      <c r="C239" s="203"/>
      <c r="D239" s="199" t="s">
        <v>150</v>
      </c>
      <c r="E239" s="204" t="s">
        <v>23</v>
      </c>
      <c r="F239" s="205" t="s">
        <v>397</v>
      </c>
      <c r="G239" s="203"/>
      <c r="H239" s="204" t="s">
        <v>23</v>
      </c>
      <c r="I239" s="206"/>
      <c r="J239" s="203"/>
      <c r="K239" s="203"/>
      <c r="L239" s="207"/>
      <c r="M239" s="208"/>
      <c r="N239" s="209"/>
      <c r="O239" s="209"/>
      <c r="P239" s="209"/>
      <c r="Q239" s="209"/>
      <c r="R239" s="209"/>
      <c r="S239" s="209"/>
      <c r="T239" s="210"/>
      <c r="AT239" s="211" t="s">
        <v>150</v>
      </c>
      <c r="AU239" s="211" t="s">
        <v>146</v>
      </c>
      <c r="AV239" s="11" t="s">
        <v>10</v>
      </c>
      <c r="AW239" s="11" t="s">
        <v>41</v>
      </c>
      <c r="AX239" s="11" t="s">
        <v>78</v>
      </c>
      <c r="AY239" s="211" t="s">
        <v>138</v>
      </c>
    </row>
    <row r="240" spans="2:65" s="12" customFormat="1" ht="13.5">
      <c r="B240" s="212"/>
      <c r="C240" s="213"/>
      <c r="D240" s="199" t="s">
        <v>150</v>
      </c>
      <c r="E240" s="214" t="s">
        <v>23</v>
      </c>
      <c r="F240" s="215" t="s">
        <v>398</v>
      </c>
      <c r="G240" s="213"/>
      <c r="H240" s="216">
        <v>177.32</v>
      </c>
      <c r="I240" s="217"/>
      <c r="J240" s="213"/>
      <c r="K240" s="213"/>
      <c r="L240" s="218"/>
      <c r="M240" s="219"/>
      <c r="N240" s="220"/>
      <c r="O240" s="220"/>
      <c r="P240" s="220"/>
      <c r="Q240" s="220"/>
      <c r="R240" s="220"/>
      <c r="S240" s="220"/>
      <c r="T240" s="221"/>
      <c r="AT240" s="222" t="s">
        <v>150</v>
      </c>
      <c r="AU240" s="222" t="s">
        <v>146</v>
      </c>
      <c r="AV240" s="12" t="s">
        <v>146</v>
      </c>
      <c r="AW240" s="12" t="s">
        <v>41</v>
      </c>
      <c r="AX240" s="12" t="s">
        <v>78</v>
      </c>
      <c r="AY240" s="222" t="s">
        <v>138</v>
      </c>
    </row>
    <row r="241" spans="2:65" s="13" customFormat="1" ht="13.5">
      <c r="B241" s="223"/>
      <c r="C241" s="224"/>
      <c r="D241" s="199" t="s">
        <v>150</v>
      </c>
      <c r="E241" s="225" t="s">
        <v>23</v>
      </c>
      <c r="F241" s="226" t="s">
        <v>153</v>
      </c>
      <c r="G241" s="224"/>
      <c r="H241" s="227">
        <v>177.32</v>
      </c>
      <c r="I241" s="228"/>
      <c r="J241" s="224"/>
      <c r="K241" s="224"/>
      <c r="L241" s="229"/>
      <c r="M241" s="230"/>
      <c r="N241" s="231"/>
      <c r="O241" s="231"/>
      <c r="P241" s="231"/>
      <c r="Q241" s="231"/>
      <c r="R241" s="231"/>
      <c r="S241" s="231"/>
      <c r="T241" s="232"/>
      <c r="AT241" s="233" t="s">
        <v>150</v>
      </c>
      <c r="AU241" s="233" t="s">
        <v>146</v>
      </c>
      <c r="AV241" s="13" t="s">
        <v>145</v>
      </c>
      <c r="AW241" s="13" t="s">
        <v>41</v>
      </c>
      <c r="AX241" s="13" t="s">
        <v>10</v>
      </c>
      <c r="AY241" s="233" t="s">
        <v>138</v>
      </c>
    </row>
    <row r="242" spans="2:65" s="1" customFormat="1" ht="63.75" customHeight="1">
      <c r="B242" s="40"/>
      <c r="C242" s="187" t="s">
        <v>399</v>
      </c>
      <c r="D242" s="187" t="s">
        <v>140</v>
      </c>
      <c r="E242" s="188" t="s">
        <v>400</v>
      </c>
      <c r="F242" s="189" t="s">
        <v>401</v>
      </c>
      <c r="G242" s="190" t="s">
        <v>143</v>
      </c>
      <c r="H242" s="191">
        <v>232.75</v>
      </c>
      <c r="I242" s="192"/>
      <c r="J242" s="193">
        <f>ROUND(I242*H242,0)</f>
        <v>0</v>
      </c>
      <c r="K242" s="189" t="s">
        <v>144</v>
      </c>
      <c r="L242" s="60"/>
      <c r="M242" s="194" t="s">
        <v>23</v>
      </c>
      <c r="N242" s="195" t="s">
        <v>50</v>
      </c>
      <c r="O242" s="41"/>
      <c r="P242" s="196">
        <f>O242*H242</f>
        <v>0</v>
      </c>
      <c r="Q242" s="196">
        <v>4.0000000000000003E-5</v>
      </c>
      <c r="R242" s="196">
        <f>Q242*H242</f>
        <v>9.3100000000000006E-3</v>
      </c>
      <c r="S242" s="196">
        <v>0</v>
      </c>
      <c r="T242" s="197">
        <f>S242*H242</f>
        <v>0</v>
      </c>
      <c r="AR242" s="23" t="s">
        <v>145</v>
      </c>
      <c r="AT242" s="23" t="s">
        <v>140</v>
      </c>
      <c r="AU242" s="23" t="s">
        <v>146</v>
      </c>
      <c r="AY242" s="23" t="s">
        <v>138</v>
      </c>
      <c r="BE242" s="198">
        <f>IF(N242="základní",J242,0)</f>
        <v>0</v>
      </c>
      <c r="BF242" s="198">
        <f>IF(N242="snížená",J242,0)</f>
        <v>0</v>
      </c>
      <c r="BG242" s="198">
        <f>IF(N242="zákl. přenesená",J242,0)</f>
        <v>0</v>
      </c>
      <c r="BH242" s="198">
        <f>IF(N242="sníž. přenesená",J242,0)</f>
        <v>0</v>
      </c>
      <c r="BI242" s="198">
        <f>IF(N242="nulová",J242,0)</f>
        <v>0</v>
      </c>
      <c r="BJ242" s="23" t="s">
        <v>146</v>
      </c>
      <c r="BK242" s="198">
        <f>ROUND(I242*H242,0)</f>
        <v>0</v>
      </c>
      <c r="BL242" s="23" t="s">
        <v>145</v>
      </c>
      <c r="BM242" s="23" t="s">
        <v>402</v>
      </c>
    </row>
    <row r="243" spans="2:65" s="1" customFormat="1" ht="94.5">
      <c r="B243" s="40"/>
      <c r="C243" s="62"/>
      <c r="D243" s="199" t="s">
        <v>148</v>
      </c>
      <c r="E243" s="62"/>
      <c r="F243" s="200" t="s">
        <v>403</v>
      </c>
      <c r="G243" s="62"/>
      <c r="H243" s="62"/>
      <c r="I243" s="158"/>
      <c r="J243" s="62"/>
      <c r="K243" s="62"/>
      <c r="L243" s="60"/>
      <c r="M243" s="201"/>
      <c r="N243" s="41"/>
      <c r="O243" s="41"/>
      <c r="P243" s="41"/>
      <c r="Q243" s="41"/>
      <c r="R243" s="41"/>
      <c r="S243" s="41"/>
      <c r="T243" s="77"/>
      <c r="AT243" s="23" t="s">
        <v>148</v>
      </c>
      <c r="AU243" s="23" t="s">
        <v>146</v>
      </c>
    </row>
    <row r="244" spans="2:65" s="12" customFormat="1" ht="13.5">
      <c r="B244" s="212"/>
      <c r="C244" s="213"/>
      <c r="D244" s="199" t="s">
        <v>150</v>
      </c>
      <c r="E244" s="214" t="s">
        <v>23</v>
      </c>
      <c r="F244" s="215" t="s">
        <v>404</v>
      </c>
      <c r="G244" s="213"/>
      <c r="H244" s="216">
        <v>232.75</v>
      </c>
      <c r="I244" s="217"/>
      <c r="J244" s="213"/>
      <c r="K244" s="213"/>
      <c r="L244" s="218"/>
      <c r="M244" s="219"/>
      <c r="N244" s="220"/>
      <c r="O244" s="220"/>
      <c r="P244" s="220"/>
      <c r="Q244" s="220"/>
      <c r="R244" s="220"/>
      <c r="S244" s="220"/>
      <c r="T244" s="221"/>
      <c r="AT244" s="222" t="s">
        <v>150</v>
      </c>
      <c r="AU244" s="222" t="s">
        <v>146</v>
      </c>
      <c r="AV244" s="12" t="s">
        <v>146</v>
      </c>
      <c r="AW244" s="12" t="s">
        <v>41</v>
      </c>
      <c r="AX244" s="12" t="s">
        <v>78</v>
      </c>
      <c r="AY244" s="222" t="s">
        <v>138</v>
      </c>
    </row>
    <row r="245" spans="2:65" s="13" customFormat="1" ht="13.5">
      <c r="B245" s="223"/>
      <c r="C245" s="224"/>
      <c r="D245" s="199" t="s">
        <v>150</v>
      </c>
      <c r="E245" s="225" t="s">
        <v>23</v>
      </c>
      <c r="F245" s="226" t="s">
        <v>153</v>
      </c>
      <c r="G245" s="224"/>
      <c r="H245" s="227">
        <v>232.75</v>
      </c>
      <c r="I245" s="228"/>
      <c r="J245" s="224"/>
      <c r="K245" s="224"/>
      <c r="L245" s="229"/>
      <c r="M245" s="230"/>
      <c r="N245" s="231"/>
      <c r="O245" s="231"/>
      <c r="P245" s="231"/>
      <c r="Q245" s="231"/>
      <c r="R245" s="231"/>
      <c r="S245" s="231"/>
      <c r="T245" s="232"/>
      <c r="AT245" s="233" t="s">
        <v>150</v>
      </c>
      <c r="AU245" s="233" t="s">
        <v>146</v>
      </c>
      <c r="AV245" s="13" t="s">
        <v>145</v>
      </c>
      <c r="AW245" s="13" t="s">
        <v>41</v>
      </c>
      <c r="AX245" s="13" t="s">
        <v>10</v>
      </c>
      <c r="AY245" s="233" t="s">
        <v>138</v>
      </c>
    </row>
    <row r="246" spans="2:65" s="1" customFormat="1" ht="25.5" customHeight="1">
      <c r="B246" s="40"/>
      <c r="C246" s="187" t="s">
        <v>405</v>
      </c>
      <c r="D246" s="187" t="s">
        <v>140</v>
      </c>
      <c r="E246" s="188" t="s">
        <v>406</v>
      </c>
      <c r="F246" s="189" t="s">
        <v>407</v>
      </c>
      <c r="G246" s="190" t="s">
        <v>182</v>
      </c>
      <c r="H246" s="191">
        <v>0.02</v>
      </c>
      <c r="I246" s="192"/>
      <c r="J246" s="193">
        <f>ROUND(I246*H246,0)</f>
        <v>0</v>
      </c>
      <c r="K246" s="189" t="s">
        <v>144</v>
      </c>
      <c r="L246" s="60"/>
      <c r="M246" s="194" t="s">
        <v>23</v>
      </c>
      <c r="N246" s="195" t="s">
        <v>50</v>
      </c>
      <c r="O246" s="41"/>
      <c r="P246" s="196">
        <f>O246*H246</f>
        <v>0</v>
      </c>
      <c r="Q246" s="196">
        <v>0</v>
      </c>
      <c r="R246" s="196">
        <f>Q246*H246</f>
        <v>0</v>
      </c>
      <c r="S246" s="196">
        <v>1</v>
      </c>
      <c r="T246" s="197">
        <f>S246*H246</f>
        <v>0.02</v>
      </c>
      <c r="AR246" s="23" t="s">
        <v>231</v>
      </c>
      <c r="AT246" s="23" t="s">
        <v>140</v>
      </c>
      <c r="AU246" s="23" t="s">
        <v>146</v>
      </c>
      <c r="AY246" s="23" t="s">
        <v>138</v>
      </c>
      <c r="BE246" s="198">
        <f>IF(N246="základní",J246,0)</f>
        <v>0</v>
      </c>
      <c r="BF246" s="198">
        <f>IF(N246="snížená",J246,0)</f>
        <v>0</v>
      </c>
      <c r="BG246" s="198">
        <f>IF(N246="zákl. přenesená",J246,0)</f>
        <v>0</v>
      </c>
      <c r="BH246" s="198">
        <f>IF(N246="sníž. přenesená",J246,0)</f>
        <v>0</v>
      </c>
      <c r="BI246" s="198">
        <f>IF(N246="nulová",J246,0)</f>
        <v>0</v>
      </c>
      <c r="BJ246" s="23" t="s">
        <v>146</v>
      </c>
      <c r="BK246" s="198">
        <f>ROUND(I246*H246,0)</f>
        <v>0</v>
      </c>
      <c r="BL246" s="23" t="s">
        <v>231</v>
      </c>
      <c r="BM246" s="23" t="s">
        <v>408</v>
      </c>
    </row>
    <row r="247" spans="2:65" s="11" customFormat="1" ht="13.5">
      <c r="B247" s="202"/>
      <c r="C247" s="203"/>
      <c r="D247" s="199" t="s">
        <v>150</v>
      </c>
      <c r="E247" s="204" t="s">
        <v>23</v>
      </c>
      <c r="F247" s="205" t="s">
        <v>409</v>
      </c>
      <c r="G247" s="203"/>
      <c r="H247" s="204" t="s">
        <v>23</v>
      </c>
      <c r="I247" s="206"/>
      <c r="J247" s="203"/>
      <c r="K247" s="203"/>
      <c r="L247" s="207"/>
      <c r="M247" s="208"/>
      <c r="N247" s="209"/>
      <c r="O247" s="209"/>
      <c r="P247" s="209"/>
      <c r="Q247" s="209"/>
      <c r="R247" s="209"/>
      <c r="S247" s="209"/>
      <c r="T247" s="210"/>
      <c r="AT247" s="211" t="s">
        <v>150</v>
      </c>
      <c r="AU247" s="211" t="s">
        <v>146</v>
      </c>
      <c r="AV247" s="11" t="s">
        <v>10</v>
      </c>
      <c r="AW247" s="11" t="s">
        <v>41</v>
      </c>
      <c r="AX247" s="11" t="s">
        <v>78</v>
      </c>
      <c r="AY247" s="211" t="s">
        <v>138</v>
      </c>
    </row>
    <row r="248" spans="2:65" s="12" customFormat="1" ht="13.5">
      <c r="B248" s="212"/>
      <c r="C248" s="213"/>
      <c r="D248" s="199" t="s">
        <v>150</v>
      </c>
      <c r="E248" s="214" t="s">
        <v>23</v>
      </c>
      <c r="F248" s="215" t="s">
        <v>410</v>
      </c>
      <c r="G248" s="213"/>
      <c r="H248" s="216">
        <v>0.02</v>
      </c>
      <c r="I248" s="217"/>
      <c r="J248" s="213"/>
      <c r="K248" s="213"/>
      <c r="L248" s="218"/>
      <c r="M248" s="219"/>
      <c r="N248" s="220"/>
      <c r="O248" s="220"/>
      <c r="P248" s="220"/>
      <c r="Q248" s="220"/>
      <c r="R248" s="220"/>
      <c r="S248" s="220"/>
      <c r="T248" s="221"/>
      <c r="AT248" s="222" t="s">
        <v>150</v>
      </c>
      <c r="AU248" s="222" t="s">
        <v>146</v>
      </c>
      <c r="AV248" s="12" t="s">
        <v>146</v>
      </c>
      <c r="AW248" s="12" t="s">
        <v>41</v>
      </c>
      <c r="AX248" s="12" t="s">
        <v>78</v>
      </c>
      <c r="AY248" s="222" t="s">
        <v>138</v>
      </c>
    </row>
    <row r="249" spans="2:65" s="13" customFormat="1" ht="13.5">
      <c r="B249" s="223"/>
      <c r="C249" s="224"/>
      <c r="D249" s="199" t="s">
        <v>150</v>
      </c>
      <c r="E249" s="225" t="s">
        <v>23</v>
      </c>
      <c r="F249" s="226" t="s">
        <v>153</v>
      </c>
      <c r="G249" s="224"/>
      <c r="H249" s="227">
        <v>0.02</v>
      </c>
      <c r="I249" s="228"/>
      <c r="J249" s="224"/>
      <c r="K249" s="224"/>
      <c r="L249" s="229"/>
      <c r="M249" s="230"/>
      <c r="N249" s="231"/>
      <c r="O249" s="231"/>
      <c r="P249" s="231"/>
      <c r="Q249" s="231"/>
      <c r="R249" s="231"/>
      <c r="S249" s="231"/>
      <c r="T249" s="232"/>
      <c r="AT249" s="233" t="s">
        <v>150</v>
      </c>
      <c r="AU249" s="233" t="s">
        <v>146</v>
      </c>
      <c r="AV249" s="13" t="s">
        <v>145</v>
      </c>
      <c r="AW249" s="13" t="s">
        <v>41</v>
      </c>
      <c r="AX249" s="13" t="s">
        <v>10</v>
      </c>
      <c r="AY249" s="233" t="s">
        <v>138</v>
      </c>
    </row>
    <row r="250" spans="2:65" s="10" customFormat="1" ht="29.85" customHeight="1">
      <c r="B250" s="171"/>
      <c r="C250" s="172"/>
      <c r="D250" s="173" t="s">
        <v>77</v>
      </c>
      <c r="E250" s="185" t="s">
        <v>411</v>
      </c>
      <c r="F250" s="185" t="s">
        <v>412</v>
      </c>
      <c r="G250" s="172"/>
      <c r="H250" s="172"/>
      <c r="I250" s="175"/>
      <c r="J250" s="186">
        <f>BK250</f>
        <v>0</v>
      </c>
      <c r="K250" s="172"/>
      <c r="L250" s="177"/>
      <c r="M250" s="178"/>
      <c r="N250" s="179"/>
      <c r="O250" s="179"/>
      <c r="P250" s="180">
        <f>SUM(P251:P270)</f>
        <v>0</v>
      </c>
      <c r="Q250" s="179"/>
      <c r="R250" s="180">
        <f>SUM(R251:R270)</f>
        <v>1.4782299999999998E-2</v>
      </c>
      <c r="S250" s="179"/>
      <c r="T250" s="181">
        <f>SUM(T251:T270)</f>
        <v>0</v>
      </c>
      <c r="AR250" s="182" t="s">
        <v>10</v>
      </c>
      <c r="AT250" s="183" t="s">
        <v>77</v>
      </c>
      <c r="AU250" s="183" t="s">
        <v>10</v>
      </c>
      <c r="AY250" s="182" t="s">
        <v>138</v>
      </c>
      <c r="BK250" s="184">
        <f>SUM(BK251:BK270)</f>
        <v>0</v>
      </c>
    </row>
    <row r="251" spans="2:65" s="1" customFormat="1" ht="38.25" customHeight="1">
      <c r="B251" s="40"/>
      <c r="C251" s="187" t="s">
        <v>413</v>
      </c>
      <c r="D251" s="187" t="s">
        <v>140</v>
      </c>
      <c r="E251" s="188" t="s">
        <v>414</v>
      </c>
      <c r="F251" s="189" t="s">
        <v>415</v>
      </c>
      <c r="G251" s="190" t="s">
        <v>143</v>
      </c>
      <c r="H251" s="191">
        <v>546.65099999999995</v>
      </c>
      <c r="I251" s="192"/>
      <c r="J251" s="193">
        <f>ROUND(I251*H251,0)</f>
        <v>0</v>
      </c>
      <c r="K251" s="189" t="s">
        <v>144</v>
      </c>
      <c r="L251" s="60"/>
      <c r="M251" s="194" t="s">
        <v>23</v>
      </c>
      <c r="N251" s="195" t="s">
        <v>50</v>
      </c>
      <c r="O251" s="41"/>
      <c r="P251" s="196">
        <f>O251*H251</f>
        <v>0</v>
      </c>
      <c r="Q251" s="196">
        <v>0</v>
      </c>
      <c r="R251" s="196">
        <f>Q251*H251</f>
        <v>0</v>
      </c>
      <c r="S251" s="196">
        <v>0</v>
      </c>
      <c r="T251" s="197">
        <f>S251*H251</f>
        <v>0</v>
      </c>
      <c r="AR251" s="23" t="s">
        <v>145</v>
      </c>
      <c r="AT251" s="23" t="s">
        <v>140</v>
      </c>
      <c r="AU251" s="23" t="s">
        <v>146</v>
      </c>
      <c r="AY251" s="23" t="s">
        <v>138</v>
      </c>
      <c r="BE251" s="198">
        <f>IF(N251="základní",J251,0)</f>
        <v>0</v>
      </c>
      <c r="BF251" s="198">
        <f>IF(N251="snížená",J251,0)</f>
        <v>0</v>
      </c>
      <c r="BG251" s="198">
        <f>IF(N251="zákl. přenesená",J251,0)</f>
        <v>0</v>
      </c>
      <c r="BH251" s="198">
        <f>IF(N251="sníž. přenesená",J251,0)</f>
        <v>0</v>
      </c>
      <c r="BI251" s="198">
        <f>IF(N251="nulová",J251,0)</f>
        <v>0</v>
      </c>
      <c r="BJ251" s="23" t="s">
        <v>146</v>
      </c>
      <c r="BK251" s="198">
        <f>ROUND(I251*H251,0)</f>
        <v>0</v>
      </c>
      <c r="BL251" s="23" t="s">
        <v>145</v>
      </c>
      <c r="BM251" s="23" t="s">
        <v>416</v>
      </c>
    </row>
    <row r="252" spans="2:65" s="1" customFormat="1" ht="54">
      <c r="B252" s="40"/>
      <c r="C252" s="62"/>
      <c r="D252" s="199" t="s">
        <v>148</v>
      </c>
      <c r="E252" s="62"/>
      <c r="F252" s="200" t="s">
        <v>417</v>
      </c>
      <c r="G252" s="62"/>
      <c r="H252" s="62"/>
      <c r="I252" s="158"/>
      <c r="J252" s="62"/>
      <c r="K252" s="62"/>
      <c r="L252" s="60"/>
      <c r="M252" s="201"/>
      <c r="N252" s="41"/>
      <c r="O252" s="41"/>
      <c r="P252" s="41"/>
      <c r="Q252" s="41"/>
      <c r="R252" s="41"/>
      <c r="S252" s="41"/>
      <c r="T252" s="77"/>
      <c r="AT252" s="23" t="s">
        <v>148</v>
      </c>
      <c r="AU252" s="23" t="s">
        <v>146</v>
      </c>
    </row>
    <row r="253" spans="2:65" s="12" customFormat="1" ht="13.5">
      <c r="B253" s="212"/>
      <c r="C253" s="213"/>
      <c r="D253" s="199" t="s">
        <v>150</v>
      </c>
      <c r="E253" s="214" t="s">
        <v>23</v>
      </c>
      <c r="F253" s="215" t="s">
        <v>418</v>
      </c>
      <c r="G253" s="213"/>
      <c r="H253" s="216">
        <v>546.65099999999995</v>
      </c>
      <c r="I253" s="217"/>
      <c r="J253" s="213"/>
      <c r="K253" s="213"/>
      <c r="L253" s="218"/>
      <c r="M253" s="219"/>
      <c r="N253" s="220"/>
      <c r="O253" s="220"/>
      <c r="P253" s="220"/>
      <c r="Q253" s="220"/>
      <c r="R253" s="220"/>
      <c r="S253" s="220"/>
      <c r="T253" s="221"/>
      <c r="AT253" s="222" t="s">
        <v>150</v>
      </c>
      <c r="AU253" s="222" t="s">
        <v>146</v>
      </c>
      <c r="AV253" s="12" t="s">
        <v>146</v>
      </c>
      <c r="AW253" s="12" t="s">
        <v>41</v>
      </c>
      <c r="AX253" s="12" t="s">
        <v>78</v>
      </c>
      <c r="AY253" s="222" t="s">
        <v>138</v>
      </c>
    </row>
    <row r="254" spans="2:65" s="13" customFormat="1" ht="13.5">
      <c r="B254" s="223"/>
      <c r="C254" s="224"/>
      <c r="D254" s="199" t="s">
        <v>150</v>
      </c>
      <c r="E254" s="225" t="s">
        <v>23</v>
      </c>
      <c r="F254" s="226" t="s">
        <v>153</v>
      </c>
      <c r="G254" s="224"/>
      <c r="H254" s="227">
        <v>546.65099999999995</v>
      </c>
      <c r="I254" s="228"/>
      <c r="J254" s="224"/>
      <c r="K254" s="224"/>
      <c r="L254" s="229"/>
      <c r="M254" s="230"/>
      <c r="N254" s="231"/>
      <c r="O254" s="231"/>
      <c r="P254" s="231"/>
      <c r="Q254" s="231"/>
      <c r="R254" s="231"/>
      <c r="S254" s="231"/>
      <c r="T254" s="232"/>
      <c r="AT254" s="233" t="s">
        <v>150</v>
      </c>
      <c r="AU254" s="233" t="s">
        <v>146</v>
      </c>
      <c r="AV254" s="13" t="s">
        <v>145</v>
      </c>
      <c r="AW254" s="13" t="s">
        <v>41</v>
      </c>
      <c r="AX254" s="13" t="s">
        <v>10</v>
      </c>
      <c r="AY254" s="233" t="s">
        <v>138</v>
      </c>
    </row>
    <row r="255" spans="2:65" s="1" customFormat="1" ht="38.25" customHeight="1">
      <c r="B255" s="40"/>
      <c r="C255" s="187" t="s">
        <v>419</v>
      </c>
      <c r="D255" s="187" t="s">
        <v>140</v>
      </c>
      <c r="E255" s="188" t="s">
        <v>420</v>
      </c>
      <c r="F255" s="189" t="s">
        <v>421</v>
      </c>
      <c r="G255" s="190" t="s">
        <v>143</v>
      </c>
      <c r="H255" s="191">
        <v>32799.06</v>
      </c>
      <c r="I255" s="192"/>
      <c r="J255" s="193">
        <f>ROUND(I255*H255,0)</f>
        <v>0</v>
      </c>
      <c r="K255" s="189" t="s">
        <v>144</v>
      </c>
      <c r="L255" s="60"/>
      <c r="M255" s="194" t="s">
        <v>23</v>
      </c>
      <c r="N255" s="195" t="s">
        <v>50</v>
      </c>
      <c r="O255" s="41"/>
      <c r="P255" s="196">
        <f>O255*H255</f>
        <v>0</v>
      </c>
      <c r="Q255" s="196">
        <v>0</v>
      </c>
      <c r="R255" s="196">
        <f>Q255*H255</f>
        <v>0</v>
      </c>
      <c r="S255" s="196">
        <v>0</v>
      </c>
      <c r="T255" s="197">
        <f>S255*H255</f>
        <v>0</v>
      </c>
      <c r="AR255" s="23" t="s">
        <v>145</v>
      </c>
      <c r="AT255" s="23" t="s">
        <v>140</v>
      </c>
      <c r="AU255" s="23" t="s">
        <v>146</v>
      </c>
      <c r="AY255" s="23" t="s">
        <v>138</v>
      </c>
      <c r="BE255" s="198">
        <f>IF(N255="základní",J255,0)</f>
        <v>0</v>
      </c>
      <c r="BF255" s="198">
        <f>IF(N255="snížená",J255,0)</f>
        <v>0</v>
      </c>
      <c r="BG255" s="198">
        <f>IF(N255="zákl. přenesená",J255,0)</f>
        <v>0</v>
      </c>
      <c r="BH255" s="198">
        <f>IF(N255="sníž. přenesená",J255,0)</f>
        <v>0</v>
      </c>
      <c r="BI255" s="198">
        <f>IF(N255="nulová",J255,0)</f>
        <v>0</v>
      </c>
      <c r="BJ255" s="23" t="s">
        <v>146</v>
      </c>
      <c r="BK255" s="198">
        <f>ROUND(I255*H255,0)</f>
        <v>0</v>
      </c>
      <c r="BL255" s="23" t="s">
        <v>145</v>
      </c>
      <c r="BM255" s="23" t="s">
        <v>422</v>
      </c>
    </row>
    <row r="256" spans="2:65" s="1" customFormat="1" ht="54">
      <c r="B256" s="40"/>
      <c r="C256" s="62"/>
      <c r="D256" s="199" t="s">
        <v>148</v>
      </c>
      <c r="E256" s="62"/>
      <c r="F256" s="200" t="s">
        <v>417</v>
      </c>
      <c r="G256" s="62"/>
      <c r="H256" s="62"/>
      <c r="I256" s="158"/>
      <c r="J256" s="62"/>
      <c r="K256" s="62"/>
      <c r="L256" s="60"/>
      <c r="M256" s="201"/>
      <c r="N256" s="41"/>
      <c r="O256" s="41"/>
      <c r="P256" s="41"/>
      <c r="Q256" s="41"/>
      <c r="R256" s="41"/>
      <c r="S256" s="41"/>
      <c r="T256" s="77"/>
      <c r="AT256" s="23" t="s">
        <v>148</v>
      </c>
      <c r="AU256" s="23" t="s">
        <v>146</v>
      </c>
    </row>
    <row r="257" spans="2:65" s="12" customFormat="1" ht="13.5">
      <c r="B257" s="212"/>
      <c r="C257" s="213"/>
      <c r="D257" s="199" t="s">
        <v>150</v>
      </c>
      <c r="E257" s="214" t="s">
        <v>23</v>
      </c>
      <c r="F257" s="215" t="s">
        <v>423</v>
      </c>
      <c r="G257" s="213"/>
      <c r="H257" s="216">
        <v>32799.06</v>
      </c>
      <c r="I257" s="217"/>
      <c r="J257" s="213"/>
      <c r="K257" s="213"/>
      <c r="L257" s="218"/>
      <c r="M257" s="219"/>
      <c r="N257" s="220"/>
      <c r="O257" s="220"/>
      <c r="P257" s="220"/>
      <c r="Q257" s="220"/>
      <c r="R257" s="220"/>
      <c r="S257" s="220"/>
      <c r="T257" s="221"/>
      <c r="AT257" s="222" t="s">
        <v>150</v>
      </c>
      <c r="AU257" s="222" t="s">
        <v>146</v>
      </c>
      <c r="AV257" s="12" t="s">
        <v>146</v>
      </c>
      <c r="AW257" s="12" t="s">
        <v>41</v>
      </c>
      <c r="AX257" s="12" t="s">
        <v>78</v>
      </c>
      <c r="AY257" s="222" t="s">
        <v>138</v>
      </c>
    </row>
    <row r="258" spans="2:65" s="13" customFormat="1" ht="13.5">
      <c r="B258" s="223"/>
      <c r="C258" s="224"/>
      <c r="D258" s="199" t="s">
        <v>150</v>
      </c>
      <c r="E258" s="225" t="s">
        <v>23</v>
      </c>
      <c r="F258" s="226" t="s">
        <v>153</v>
      </c>
      <c r="G258" s="224"/>
      <c r="H258" s="227">
        <v>32799.06</v>
      </c>
      <c r="I258" s="228"/>
      <c r="J258" s="224"/>
      <c r="K258" s="224"/>
      <c r="L258" s="229"/>
      <c r="M258" s="230"/>
      <c r="N258" s="231"/>
      <c r="O258" s="231"/>
      <c r="P258" s="231"/>
      <c r="Q258" s="231"/>
      <c r="R258" s="231"/>
      <c r="S258" s="231"/>
      <c r="T258" s="232"/>
      <c r="AT258" s="233" t="s">
        <v>150</v>
      </c>
      <c r="AU258" s="233" t="s">
        <v>146</v>
      </c>
      <c r="AV258" s="13" t="s">
        <v>145</v>
      </c>
      <c r="AW258" s="13" t="s">
        <v>41</v>
      </c>
      <c r="AX258" s="13" t="s">
        <v>10</v>
      </c>
      <c r="AY258" s="233" t="s">
        <v>138</v>
      </c>
    </row>
    <row r="259" spans="2:65" s="1" customFormat="1" ht="38.25" customHeight="1">
      <c r="B259" s="40"/>
      <c r="C259" s="187" t="s">
        <v>424</v>
      </c>
      <c r="D259" s="187" t="s">
        <v>140</v>
      </c>
      <c r="E259" s="188" t="s">
        <v>425</v>
      </c>
      <c r="F259" s="189" t="s">
        <v>426</v>
      </c>
      <c r="G259" s="190" t="s">
        <v>143</v>
      </c>
      <c r="H259" s="191">
        <v>546.65099999999995</v>
      </c>
      <c r="I259" s="192"/>
      <c r="J259" s="193">
        <f>ROUND(I259*H259,0)</f>
        <v>0</v>
      </c>
      <c r="K259" s="189" t="s">
        <v>144</v>
      </c>
      <c r="L259" s="60"/>
      <c r="M259" s="194" t="s">
        <v>23</v>
      </c>
      <c r="N259" s="195" t="s">
        <v>50</v>
      </c>
      <c r="O259" s="41"/>
      <c r="P259" s="196">
        <f>O259*H259</f>
        <v>0</v>
      </c>
      <c r="Q259" s="196">
        <v>0</v>
      </c>
      <c r="R259" s="196">
        <f>Q259*H259</f>
        <v>0</v>
      </c>
      <c r="S259" s="196">
        <v>0</v>
      </c>
      <c r="T259" s="197">
        <f>S259*H259</f>
        <v>0</v>
      </c>
      <c r="AR259" s="23" t="s">
        <v>145</v>
      </c>
      <c r="AT259" s="23" t="s">
        <v>140</v>
      </c>
      <c r="AU259" s="23" t="s">
        <v>146</v>
      </c>
      <c r="AY259" s="23" t="s">
        <v>138</v>
      </c>
      <c r="BE259" s="198">
        <f>IF(N259="základní",J259,0)</f>
        <v>0</v>
      </c>
      <c r="BF259" s="198">
        <f>IF(N259="snížená",J259,0)</f>
        <v>0</v>
      </c>
      <c r="BG259" s="198">
        <f>IF(N259="zákl. přenesená",J259,0)</f>
        <v>0</v>
      </c>
      <c r="BH259" s="198">
        <f>IF(N259="sníž. přenesená",J259,0)</f>
        <v>0</v>
      </c>
      <c r="BI259" s="198">
        <f>IF(N259="nulová",J259,0)</f>
        <v>0</v>
      </c>
      <c r="BJ259" s="23" t="s">
        <v>146</v>
      </c>
      <c r="BK259" s="198">
        <f>ROUND(I259*H259,0)</f>
        <v>0</v>
      </c>
      <c r="BL259" s="23" t="s">
        <v>145</v>
      </c>
      <c r="BM259" s="23" t="s">
        <v>427</v>
      </c>
    </row>
    <row r="260" spans="2:65" s="1" customFormat="1" ht="27">
      <c r="B260" s="40"/>
      <c r="C260" s="62"/>
      <c r="D260" s="199" t="s">
        <v>148</v>
      </c>
      <c r="E260" s="62"/>
      <c r="F260" s="200" t="s">
        <v>428</v>
      </c>
      <c r="G260" s="62"/>
      <c r="H260" s="62"/>
      <c r="I260" s="158"/>
      <c r="J260" s="62"/>
      <c r="K260" s="62"/>
      <c r="L260" s="60"/>
      <c r="M260" s="201"/>
      <c r="N260" s="41"/>
      <c r="O260" s="41"/>
      <c r="P260" s="41"/>
      <c r="Q260" s="41"/>
      <c r="R260" s="41"/>
      <c r="S260" s="41"/>
      <c r="T260" s="77"/>
      <c r="AT260" s="23" t="s">
        <v>148</v>
      </c>
      <c r="AU260" s="23" t="s">
        <v>146</v>
      </c>
    </row>
    <row r="261" spans="2:65" s="1" customFormat="1" ht="25.5" customHeight="1">
      <c r="B261" s="40"/>
      <c r="C261" s="187" t="s">
        <v>429</v>
      </c>
      <c r="D261" s="187" t="s">
        <v>140</v>
      </c>
      <c r="E261" s="188" t="s">
        <v>430</v>
      </c>
      <c r="F261" s="189" t="s">
        <v>431</v>
      </c>
      <c r="G261" s="190" t="s">
        <v>143</v>
      </c>
      <c r="H261" s="191">
        <v>113.71</v>
      </c>
      <c r="I261" s="192"/>
      <c r="J261" s="193">
        <f>ROUND(I261*H261,0)</f>
        <v>0</v>
      </c>
      <c r="K261" s="189" t="s">
        <v>144</v>
      </c>
      <c r="L261" s="60"/>
      <c r="M261" s="194" t="s">
        <v>23</v>
      </c>
      <c r="N261" s="195" t="s">
        <v>50</v>
      </c>
      <c r="O261" s="41"/>
      <c r="P261" s="196">
        <f>O261*H261</f>
        <v>0</v>
      </c>
      <c r="Q261" s="196">
        <v>1.2999999999999999E-4</v>
      </c>
      <c r="R261" s="196">
        <f>Q261*H261</f>
        <v>1.4782299999999998E-2</v>
      </c>
      <c r="S261" s="196">
        <v>0</v>
      </c>
      <c r="T261" s="197">
        <f>S261*H261</f>
        <v>0</v>
      </c>
      <c r="AR261" s="23" t="s">
        <v>145</v>
      </c>
      <c r="AT261" s="23" t="s">
        <v>140</v>
      </c>
      <c r="AU261" s="23" t="s">
        <v>146</v>
      </c>
      <c r="AY261" s="23" t="s">
        <v>138</v>
      </c>
      <c r="BE261" s="198">
        <f>IF(N261="základní",J261,0)</f>
        <v>0</v>
      </c>
      <c r="BF261" s="198">
        <f>IF(N261="snížená",J261,0)</f>
        <v>0</v>
      </c>
      <c r="BG261" s="198">
        <f>IF(N261="zákl. přenesená",J261,0)</f>
        <v>0</v>
      </c>
      <c r="BH261" s="198">
        <f>IF(N261="sníž. přenesená",J261,0)</f>
        <v>0</v>
      </c>
      <c r="BI261" s="198">
        <f>IF(N261="nulová",J261,0)</f>
        <v>0</v>
      </c>
      <c r="BJ261" s="23" t="s">
        <v>146</v>
      </c>
      <c r="BK261" s="198">
        <f>ROUND(I261*H261,0)</f>
        <v>0</v>
      </c>
      <c r="BL261" s="23" t="s">
        <v>145</v>
      </c>
      <c r="BM261" s="23" t="s">
        <v>432</v>
      </c>
    </row>
    <row r="262" spans="2:65" s="1" customFormat="1" ht="54">
      <c r="B262" s="40"/>
      <c r="C262" s="62"/>
      <c r="D262" s="199" t="s">
        <v>148</v>
      </c>
      <c r="E262" s="62"/>
      <c r="F262" s="200" t="s">
        <v>433</v>
      </c>
      <c r="G262" s="62"/>
      <c r="H262" s="62"/>
      <c r="I262" s="158"/>
      <c r="J262" s="62"/>
      <c r="K262" s="62"/>
      <c r="L262" s="60"/>
      <c r="M262" s="201"/>
      <c r="N262" s="41"/>
      <c r="O262" s="41"/>
      <c r="P262" s="41"/>
      <c r="Q262" s="41"/>
      <c r="R262" s="41"/>
      <c r="S262" s="41"/>
      <c r="T262" s="77"/>
      <c r="AT262" s="23" t="s">
        <v>148</v>
      </c>
      <c r="AU262" s="23" t="s">
        <v>146</v>
      </c>
    </row>
    <row r="263" spans="2:65" s="11" customFormat="1" ht="13.5">
      <c r="B263" s="202"/>
      <c r="C263" s="203"/>
      <c r="D263" s="199" t="s">
        <v>150</v>
      </c>
      <c r="E263" s="204" t="s">
        <v>23</v>
      </c>
      <c r="F263" s="205" t="s">
        <v>434</v>
      </c>
      <c r="G263" s="203"/>
      <c r="H263" s="204" t="s">
        <v>23</v>
      </c>
      <c r="I263" s="206"/>
      <c r="J263" s="203"/>
      <c r="K263" s="203"/>
      <c r="L263" s="207"/>
      <c r="M263" s="208"/>
      <c r="N263" s="209"/>
      <c r="O263" s="209"/>
      <c r="P263" s="209"/>
      <c r="Q263" s="209"/>
      <c r="R263" s="209"/>
      <c r="S263" s="209"/>
      <c r="T263" s="210"/>
      <c r="AT263" s="211" t="s">
        <v>150</v>
      </c>
      <c r="AU263" s="211" t="s">
        <v>146</v>
      </c>
      <c r="AV263" s="11" t="s">
        <v>10</v>
      </c>
      <c r="AW263" s="11" t="s">
        <v>41</v>
      </c>
      <c r="AX263" s="11" t="s">
        <v>78</v>
      </c>
      <c r="AY263" s="211" t="s">
        <v>138</v>
      </c>
    </row>
    <row r="264" spans="2:65" s="12" customFormat="1" ht="13.5">
      <c r="B264" s="212"/>
      <c r="C264" s="213"/>
      <c r="D264" s="199" t="s">
        <v>150</v>
      </c>
      <c r="E264" s="214" t="s">
        <v>23</v>
      </c>
      <c r="F264" s="215" t="s">
        <v>435</v>
      </c>
      <c r="G264" s="213"/>
      <c r="H264" s="216">
        <v>113.71</v>
      </c>
      <c r="I264" s="217"/>
      <c r="J264" s="213"/>
      <c r="K264" s="213"/>
      <c r="L264" s="218"/>
      <c r="M264" s="219"/>
      <c r="N264" s="220"/>
      <c r="O264" s="220"/>
      <c r="P264" s="220"/>
      <c r="Q264" s="220"/>
      <c r="R264" s="220"/>
      <c r="S264" s="220"/>
      <c r="T264" s="221"/>
      <c r="AT264" s="222" t="s">
        <v>150</v>
      </c>
      <c r="AU264" s="222" t="s">
        <v>146</v>
      </c>
      <c r="AV264" s="12" t="s">
        <v>146</v>
      </c>
      <c r="AW264" s="12" t="s">
        <v>41</v>
      </c>
      <c r="AX264" s="12" t="s">
        <v>78</v>
      </c>
      <c r="AY264" s="222" t="s">
        <v>138</v>
      </c>
    </row>
    <row r="265" spans="2:65" s="13" customFormat="1" ht="13.5">
      <c r="B265" s="223"/>
      <c r="C265" s="224"/>
      <c r="D265" s="199" t="s">
        <v>150</v>
      </c>
      <c r="E265" s="225" t="s">
        <v>23</v>
      </c>
      <c r="F265" s="226" t="s">
        <v>153</v>
      </c>
      <c r="G265" s="224"/>
      <c r="H265" s="227">
        <v>113.71</v>
      </c>
      <c r="I265" s="228"/>
      <c r="J265" s="224"/>
      <c r="K265" s="224"/>
      <c r="L265" s="229"/>
      <c r="M265" s="230"/>
      <c r="N265" s="231"/>
      <c r="O265" s="231"/>
      <c r="P265" s="231"/>
      <c r="Q265" s="231"/>
      <c r="R265" s="231"/>
      <c r="S265" s="231"/>
      <c r="T265" s="232"/>
      <c r="AT265" s="233" t="s">
        <v>150</v>
      </c>
      <c r="AU265" s="233" t="s">
        <v>146</v>
      </c>
      <c r="AV265" s="13" t="s">
        <v>145</v>
      </c>
      <c r="AW265" s="13" t="s">
        <v>41</v>
      </c>
      <c r="AX265" s="13" t="s">
        <v>10</v>
      </c>
      <c r="AY265" s="233" t="s">
        <v>138</v>
      </c>
    </row>
    <row r="266" spans="2:65" s="1" customFormat="1" ht="25.5" customHeight="1">
      <c r="B266" s="40"/>
      <c r="C266" s="187" t="s">
        <v>436</v>
      </c>
      <c r="D266" s="187" t="s">
        <v>140</v>
      </c>
      <c r="E266" s="188" t="s">
        <v>437</v>
      </c>
      <c r="F266" s="189" t="s">
        <v>438</v>
      </c>
      <c r="G266" s="190" t="s">
        <v>143</v>
      </c>
      <c r="H266" s="191">
        <v>546.65099999999995</v>
      </c>
      <c r="I266" s="192"/>
      <c r="J266" s="193">
        <f>ROUND(I266*H266,0)</f>
        <v>0</v>
      </c>
      <c r="K266" s="189" t="s">
        <v>144</v>
      </c>
      <c r="L266" s="60"/>
      <c r="M266" s="194" t="s">
        <v>23</v>
      </c>
      <c r="N266" s="195" t="s">
        <v>50</v>
      </c>
      <c r="O266" s="41"/>
      <c r="P266" s="196">
        <f>O266*H266</f>
        <v>0</v>
      </c>
      <c r="Q266" s="196">
        <v>0</v>
      </c>
      <c r="R266" s="196">
        <f>Q266*H266</f>
        <v>0</v>
      </c>
      <c r="S266" s="196">
        <v>0</v>
      </c>
      <c r="T266" s="197">
        <f>S266*H266</f>
        <v>0</v>
      </c>
      <c r="AR266" s="23" t="s">
        <v>145</v>
      </c>
      <c r="AT266" s="23" t="s">
        <v>140</v>
      </c>
      <c r="AU266" s="23" t="s">
        <v>146</v>
      </c>
      <c r="AY266" s="23" t="s">
        <v>138</v>
      </c>
      <c r="BE266" s="198">
        <f>IF(N266="základní",J266,0)</f>
        <v>0</v>
      </c>
      <c r="BF266" s="198">
        <f>IF(N266="snížená",J266,0)</f>
        <v>0</v>
      </c>
      <c r="BG266" s="198">
        <f>IF(N266="zákl. přenesená",J266,0)</f>
        <v>0</v>
      </c>
      <c r="BH266" s="198">
        <f>IF(N266="sníž. přenesená",J266,0)</f>
        <v>0</v>
      </c>
      <c r="BI266" s="198">
        <f>IF(N266="nulová",J266,0)</f>
        <v>0</v>
      </c>
      <c r="BJ266" s="23" t="s">
        <v>146</v>
      </c>
      <c r="BK266" s="198">
        <f>ROUND(I266*H266,0)</f>
        <v>0</v>
      </c>
      <c r="BL266" s="23" t="s">
        <v>145</v>
      </c>
      <c r="BM266" s="23" t="s">
        <v>439</v>
      </c>
    </row>
    <row r="267" spans="2:65" s="1" customFormat="1" ht="40.5">
      <c r="B267" s="40"/>
      <c r="C267" s="62"/>
      <c r="D267" s="199" t="s">
        <v>148</v>
      </c>
      <c r="E267" s="62"/>
      <c r="F267" s="200" t="s">
        <v>440</v>
      </c>
      <c r="G267" s="62"/>
      <c r="H267" s="62"/>
      <c r="I267" s="158"/>
      <c r="J267" s="62"/>
      <c r="K267" s="62"/>
      <c r="L267" s="60"/>
      <c r="M267" s="201"/>
      <c r="N267" s="41"/>
      <c r="O267" s="41"/>
      <c r="P267" s="41"/>
      <c r="Q267" s="41"/>
      <c r="R267" s="41"/>
      <c r="S267" s="41"/>
      <c r="T267" s="77"/>
      <c r="AT267" s="23" t="s">
        <v>148</v>
      </c>
      <c r="AU267" s="23" t="s">
        <v>146</v>
      </c>
    </row>
    <row r="268" spans="2:65" s="1" customFormat="1" ht="25.5" customHeight="1">
      <c r="B268" s="40"/>
      <c r="C268" s="187" t="s">
        <v>441</v>
      </c>
      <c r="D268" s="187" t="s">
        <v>140</v>
      </c>
      <c r="E268" s="188" t="s">
        <v>442</v>
      </c>
      <c r="F268" s="189" t="s">
        <v>443</v>
      </c>
      <c r="G268" s="190" t="s">
        <v>143</v>
      </c>
      <c r="H268" s="191">
        <v>32799.06</v>
      </c>
      <c r="I268" s="192"/>
      <c r="J268" s="193">
        <f>ROUND(I268*H268,0)</f>
        <v>0</v>
      </c>
      <c r="K268" s="189" t="s">
        <v>144</v>
      </c>
      <c r="L268" s="60"/>
      <c r="M268" s="194" t="s">
        <v>23</v>
      </c>
      <c r="N268" s="195" t="s">
        <v>50</v>
      </c>
      <c r="O268" s="41"/>
      <c r="P268" s="196">
        <f>O268*H268</f>
        <v>0</v>
      </c>
      <c r="Q268" s="196">
        <v>0</v>
      </c>
      <c r="R268" s="196">
        <f>Q268*H268</f>
        <v>0</v>
      </c>
      <c r="S268" s="196">
        <v>0</v>
      </c>
      <c r="T268" s="197">
        <f>S268*H268</f>
        <v>0</v>
      </c>
      <c r="AR268" s="23" t="s">
        <v>145</v>
      </c>
      <c r="AT268" s="23" t="s">
        <v>140</v>
      </c>
      <c r="AU268" s="23" t="s">
        <v>146</v>
      </c>
      <c r="AY268" s="23" t="s">
        <v>138</v>
      </c>
      <c r="BE268" s="198">
        <f>IF(N268="základní",J268,0)</f>
        <v>0</v>
      </c>
      <c r="BF268" s="198">
        <f>IF(N268="snížená",J268,0)</f>
        <v>0</v>
      </c>
      <c r="BG268" s="198">
        <f>IF(N268="zákl. přenesená",J268,0)</f>
        <v>0</v>
      </c>
      <c r="BH268" s="198">
        <f>IF(N268="sníž. přenesená",J268,0)</f>
        <v>0</v>
      </c>
      <c r="BI268" s="198">
        <f>IF(N268="nulová",J268,0)</f>
        <v>0</v>
      </c>
      <c r="BJ268" s="23" t="s">
        <v>146</v>
      </c>
      <c r="BK268" s="198">
        <f>ROUND(I268*H268,0)</f>
        <v>0</v>
      </c>
      <c r="BL268" s="23" t="s">
        <v>145</v>
      </c>
      <c r="BM268" s="23" t="s">
        <v>444</v>
      </c>
    </row>
    <row r="269" spans="2:65" s="1" customFormat="1" ht="40.5">
      <c r="B269" s="40"/>
      <c r="C269" s="62"/>
      <c r="D269" s="199" t="s">
        <v>148</v>
      </c>
      <c r="E269" s="62"/>
      <c r="F269" s="200" t="s">
        <v>440</v>
      </c>
      <c r="G269" s="62"/>
      <c r="H269" s="62"/>
      <c r="I269" s="158"/>
      <c r="J269" s="62"/>
      <c r="K269" s="62"/>
      <c r="L269" s="60"/>
      <c r="M269" s="201"/>
      <c r="N269" s="41"/>
      <c r="O269" s="41"/>
      <c r="P269" s="41"/>
      <c r="Q269" s="41"/>
      <c r="R269" s="41"/>
      <c r="S269" s="41"/>
      <c r="T269" s="77"/>
      <c r="AT269" s="23" t="s">
        <v>148</v>
      </c>
      <c r="AU269" s="23" t="s">
        <v>146</v>
      </c>
    </row>
    <row r="270" spans="2:65" s="1" customFormat="1" ht="25.5" customHeight="1">
      <c r="B270" s="40"/>
      <c r="C270" s="187" t="s">
        <v>445</v>
      </c>
      <c r="D270" s="187" t="s">
        <v>140</v>
      </c>
      <c r="E270" s="188" t="s">
        <v>446</v>
      </c>
      <c r="F270" s="189" t="s">
        <v>447</v>
      </c>
      <c r="G270" s="190" t="s">
        <v>143</v>
      </c>
      <c r="H270" s="191">
        <v>546.65099999999995</v>
      </c>
      <c r="I270" s="192"/>
      <c r="J270" s="193">
        <f>ROUND(I270*H270,0)</f>
        <v>0</v>
      </c>
      <c r="K270" s="189" t="s">
        <v>144</v>
      </c>
      <c r="L270" s="60"/>
      <c r="M270" s="194" t="s">
        <v>23</v>
      </c>
      <c r="N270" s="195" t="s">
        <v>50</v>
      </c>
      <c r="O270" s="41"/>
      <c r="P270" s="196">
        <f>O270*H270</f>
        <v>0</v>
      </c>
      <c r="Q270" s="196">
        <v>0</v>
      </c>
      <c r="R270" s="196">
        <f>Q270*H270</f>
        <v>0</v>
      </c>
      <c r="S270" s="196">
        <v>0</v>
      </c>
      <c r="T270" s="197">
        <f>S270*H270</f>
        <v>0</v>
      </c>
      <c r="AR270" s="23" t="s">
        <v>145</v>
      </c>
      <c r="AT270" s="23" t="s">
        <v>140</v>
      </c>
      <c r="AU270" s="23" t="s">
        <v>146</v>
      </c>
      <c r="AY270" s="23" t="s">
        <v>138</v>
      </c>
      <c r="BE270" s="198">
        <f>IF(N270="základní",J270,0)</f>
        <v>0</v>
      </c>
      <c r="BF270" s="198">
        <f>IF(N270="snížená",J270,0)</f>
        <v>0</v>
      </c>
      <c r="BG270" s="198">
        <f>IF(N270="zákl. přenesená",J270,0)</f>
        <v>0</v>
      </c>
      <c r="BH270" s="198">
        <f>IF(N270="sníž. přenesená",J270,0)</f>
        <v>0</v>
      </c>
      <c r="BI270" s="198">
        <f>IF(N270="nulová",J270,0)</f>
        <v>0</v>
      </c>
      <c r="BJ270" s="23" t="s">
        <v>146</v>
      </c>
      <c r="BK270" s="198">
        <f>ROUND(I270*H270,0)</f>
        <v>0</v>
      </c>
      <c r="BL270" s="23" t="s">
        <v>145</v>
      </c>
      <c r="BM270" s="23" t="s">
        <v>448</v>
      </c>
    </row>
    <row r="271" spans="2:65" s="10" customFormat="1" ht="29.85" customHeight="1">
      <c r="B271" s="171"/>
      <c r="C271" s="172"/>
      <c r="D271" s="173" t="s">
        <v>77</v>
      </c>
      <c r="E271" s="185" t="s">
        <v>449</v>
      </c>
      <c r="F271" s="185" t="s">
        <v>450</v>
      </c>
      <c r="G271" s="172"/>
      <c r="H271" s="172"/>
      <c r="I271" s="175"/>
      <c r="J271" s="186">
        <f>BK271</f>
        <v>0</v>
      </c>
      <c r="K271" s="172"/>
      <c r="L271" s="177"/>
      <c r="M271" s="178"/>
      <c r="N271" s="179"/>
      <c r="O271" s="179"/>
      <c r="P271" s="180">
        <f>SUM(P272:P276)</f>
        <v>0</v>
      </c>
      <c r="Q271" s="179"/>
      <c r="R271" s="180">
        <f>SUM(R272:R276)</f>
        <v>0</v>
      </c>
      <c r="S271" s="179"/>
      <c r="T271" s="181">
        <f>SUM(T272:T276)</f>
        <v>10.151912000000001</v>
      </c>
      <c r="AR271" s="182" t="s">
        <v>10</v>
      </c>
      <c r="AT271" s="183" t="s">
        <v>77</v>
      </c>
      <c r="AU271" s="183" t="s">
        <v>10</v>
      </c>
      <c r="AY271" s="182" t="s">
        <v>138</v>
      </c>
      <c r="BK271" s="184">
        <f>SUM(BK272:BK276)</f>
        <v>0</v>
      </c>
    </row>
    <row r="272" spans="2:65" s="1" customFormat="1" ht="38.25" customHeight="1">
      <c r="B272" s="40"/>
      <c r="C272" s="187" t="s">
        <v>451</v>
      </c>
      <c r="D272" s="187" t="s">
        <v>140</v>
      </c>
      <c r="E272" s="188" t="s">
        <v>452</v>
      </c>
      <c r="F272" s="189" t="s">
        <v>453</v>
      </c>
      <c r="G272" s="190" t="s">
        <v>143</v>
      </c>
      <c r="H272" s="191">
        <v>40.514000000000003</v>
      </c>
      <c r="I272" s="192"/>
      <c r="J272" s="193">
        <f>ROUND(I272*H272,0)</f>
        <v>0</v>
      </c>
      <c r="K272" s="189" t="s">
        <v>144</v>
      </c>
      <c r="L272" s="60"/>
      <c r="M272" s="194" t="s">
        <v>23</v>
      </c>
      <c r="N272" s="195" t="s">
        <v>50</v>
      </c>
      <c r="O272" s="41"/>
      <c r="P272" s="196">
        <f>O272*H272</f>
        <v>0</v>
      </c>
      <c r="Q272" s="196">
        <v>0</v>
      </c>
      <c r="R272" s="196">
        <f>Q272*H272</f>
        <v>0</v>
      </c>
      <c r="S272" s="196">
        <v>0.183</v>
      </c>
      <c r="T272" s="197">
        <f>S272*H272</f>
        <v>7.4140620000000004</v>
      </c>
      <c r="AR272" s="23" t="s">
        <v>145</v>
      </c>
      <c r="AT272" s="23" t="s">
        <v>140</v>
      </c>
      <c r="AU272" s="23" t="s">
        <v>146</v>
      </c>
      <c r="AY272" s="23" t="s">
        <v>138</v>
      </c>
      <c r="BE272" s="198">
        <f>IF(N272="základní",J272,0)</f>
        <v>0</v>
      </c>
      <c r="BF272" s="198">
        <f>IF(N272="snížená",J272,0)</f>
        <v>0</v>
      </c>
      <c r="BG272" s="198">
        <f>IF(N272="zákl. přenesená",J272,0)</f>
        <v>0</v>
      </c>
      <c r="BH272" s="198">
        <f>IF(N272="sníž. přenesená",J272,0)</f>
        <v>0</v>
      </c>
      <c r="BI272" s="198">
        <f>IF(N272="nulová",J272,0)</f>
        <v>0</v>
      </c>
      <c r="BJ272" s="23" t="s">
        <v>146</v>
      </c>
      <c r="BK272" s="198">
        <f>ROUND(I272*H272,0)</f>
        <v>0</v>
      </c>
      <c r="BL272" s="23" t="s">
        <v>145</v>
      </c>
      <c r="BM272" s="23" t="s">
        <v>454</v>
      </c>
    </row>
    <row r="273" spans="2:65" s="11" customFormat="1" ht="13.5">
      <c r="B273" s="202"/>
      <c r="C273" s="203"/>
      <c r="D273" s="199" t="s">
        <v>150</v>
      </c>
      <c r="E273" s="204" t="s">
        <v>23</v>
      </c>
      <c r="F273" s="205" t="s">
        <v>455</v>
      </c>
      <c r="G273" s="203"/>
      <c r="H273" s="204" t="s">
        <v>23</v>
      </c>
      <c r="I273" s="206"/>
      <c r="J273" s="203"/>
      <c r="K273" s="203"/>
      <c r="L273" s="207"/>
      <c r="M273" s="208"/>
      <c r="N273" s="209"/>
      <c r="O273" s="209"/>
      <c r="P273" s="209"/>
      <c r="Q273" s="209"/>
      <c r="R273" s="209"/>
      <c r="S273" s="209"/>
      <c r="T273" s="210"/>
      <c r="AT273" s="211" t="s">
        <v>150</v>
      </c>
      <c r="AU273" s="211" t="s">
        <v>146</v>
      </c>
      <c r="AV273" s="11" t="s">
        <v>10</v>
      </c>
      <c r="AW273" s="11" t="s">
        <v>41</v>
      </c>
      <c r="AX273" s="11" t="s">
        <v>78</v>
      </c>
      <c r="AY273" s="211" t="s">
        <v>138</v>
      </c>
    </row>
    <row r="274" spans="2:65" s="12" customFormat="1" ht="27">
      <c r="B274" s="212"/>
      <c r="C274" s="213"/>
      <c r="D274" s="199" t="s">
        <v>150</v>
      </c>
      <c r="E274" s="214" t="s">
        <v>23</v>
      </c>
      <c r="F274" s="215" t="s">
        <v>456</v>
      </c>
      <c r="G274" s="213"/>
      <c r="H274" s="216">
        <v>40.514000000000003</v>
      </c>
      <c r="I274" s="217"/>
      <c r="J274" s="213"/>
      <c r="K274" s="213"/>
      <c r="L274" s="218"/>
      <c r="M274" s="219"/>
      <c r="N274" s="220"/>
      <c r="O274" s="220"/>
      <c r="P274" s="220"/>
      <c r="Q274" s="220"/>
      <c r="R274" s="220"/>
      <c r="S274" s="220"/>
      <c r="T274" s="221"/>
      <c r="AT274" s="222" t="s">
        <v>150</v>
      </c>
      <c r="AU274" s="222" t="s">
        <v>146</v>
      </c>
      <c r="AV274" s="12" t="s">
        <v>146</v>
      </c>
      <c r="AW274" s="12" t="s">
        <v>41</v>
      </c>
      <c r="AX274" s="12" t="s">
        <v>78</v>
      </c>
      <c r="AY274" s="222" t="s">
        <v>138</v>
      </c>
    </row>
    <row r="275" spans="2:65" s="13" customFormat="1" ht="13.5">
      <c r="B275" s="223"/>
      <c r="C275" s="224"/>
      <c r="D275" s="199" t="s">
        <v>150</v>
      </c>
      <c r="E275" s="225" t="s">
        <v>23</v>
      </c>
      <c r="F275" s="226" t="s">
        <v>153</v>
      </c>
      <c r="G275" s="224"/>
      <c r="H275" s="227">
        <v>40.514000000000003</v>
      </c>
      <c r="I275" s="228"/>
      <c r="J275" s="224"/>
      <c r="K275" s="224"/>
      <c r="L275" s="229"/>
      <c r="M275" s="230"/>
      <c r="N275" s="231"/>
      <c r="O275" s="231"/>
      <c r="P275" s="231"/>
      <c r="Q275" s="231"/>
      <c r="R275" s="231"/>
      <c r="S275" s="231"/>
      <c r="T275" s="232"/>
      <c r="AT275" s="233" t="s">
        <v>150</v>
      </c>
      <c r="AU275" s="233" t="s">
        <v>146</v>
      </c>
      <c r="AV275" s="13" t="s">
        <v>145</v>
      </c>
      <c r="AW275" s="13" t="s">
        <v>41</v>
      </c>
      <c r="AX275" s="13" t="s">
        <v>10</v>
      </c>
      <c r="AY275" s="233" t="s">
        <v>138</v>
      </c>
    </row>
    <row r="276" spans="2:65" s="1" customFormat="1" ht="38.25" customHeight="1">
      <c r="B276" s="40"/>
      <c r="C276" s="187" t="s">
        <v>457</v>
      </c>
      <c r="D276" s="187" t="s">
        <v>140</v>
      </c>
      <c r="E276" s="188" t="s">
        <v>458</v>
      </c>
      <c r="F276" s="189" t="s">
        <v>459</v>
      </c>
      <c r="G276" s="190" t="s">
        <v>143</v>
      </c>
      <c r="H276" s="191">
        <v>547.57000000000005</v>
      </c>
      <c r="I276" s="192"/>
      <c r="J276" s="193">
        <f>ROUND(I276*H276,0)</f>
        <v>0</v>
      </c>
      <c r="K276" s="189" t="s">
        <v>144</v>
      </c>
      <c r="L276" s="60"/>
      <c r="M276" s="194" t="s">
        <v>23</v>
      </c>
      <c r="N276" s="195" t="s">
        <v>50</v>
      </c>
      <c r="O276" s="41"/>
      <c r="P276" s="196">
        <f>O276*H276</f>
        <v>0</v>
      </c>
      <c r="Q276" s="196">
        <v>0</v>
      </c>
      <c r="R276" s="196">
        <f>Q276*H276</f>
        <v>0</v>
      </c>
      <c r="S276" s="196">
        <v>5.0000000000000001E-3</v>
      </c>
      <c r="T276" s="197">
        <f>S276*H276</f>
        <v>2.7378500000000003</v>
      </c>
      <c r="AR276" s="23" t="s">
        <v>145</v>
      </c>
      <c r="AT276" s="23" t="s">
        <v>140</v>
      </c>
      <c r="AU276" s="23" t="s">
        <v>146</v>
      </c>
      <c r="AY276" s="23" t="s">
        <v>138</v>
      </c>
      <c r="BE276" s="198">
        <f>IF(N276="základní",J276,0)</f>
        <v>0</v>
      </c>
      <c r="BF276" s="198">
        <f>IF(N276="snížená",J276,0)</f>
        <v>0</v>
      </c>
      <c r="BG276" s="198">
        <f>IF(N276="zákl. přenesená",J276,0)</f>
        <v>0</v>
      </c>
      <c r="BH276" s="198">
        <f>IF(N276="sníž. přenesená",J276,0)</f>
        <v>0</v>
      </c>
      <c r="BI276" s="198">
        <f>IF(N276="nulová",J276,0)</f>
        <v>0</v>
      </c>
      <c r="BJ276" s="23" t="s">
        <v>146</v>
      </c>
      <c r="BK276" s="198">
        <f>ROUND(I276*H276,0)</f>
        <v>0</v>
      </c>
      <c r="BL276" s="23" t="s">
        <v>145</v>
      </c>
      <c r="BM276" s="23" t="s">
        <v>460</v>
      </c>
    </row>
    <row r="277" spans="2:65" s="10" customFormat="1" ht="29.85" customHeight="1">
      <c r="B277" s="171"/>
      <c r="C277" s="172"/>
      <c r="D277" s="173" t="s">
        <v>77</v>
      </c>
      <c r="E277" s="185" t="s">
        <v>461</v>
      </c>
      <c r="F277" s="185" t="s">
        <v>462</v>
      </c>
      <c r="G277" s="172"/>
      <c r="H277" s="172"/>
      <c r="I277" s="175"/>
      <c r="J277" s="186">
        <f>BK277</f>
        <v>0</v>
      </c>
      <c r="K277" s="172"/>
      <c r="L277" s="177"/>
      <c r="M277" s="178"/>
      <c r="N277" s="179"/>
      <c r="O277" s="179"/>
      <c r="P277" s="180">
        <f>SUM(P278:P288)</f>
        <v>0</v>
      </c>
      <c r="Q277" s="179"/>
      <c r="R277" s="180">
        <f>SUM(R278:R288)</f>
        <v>0</v>
      </c>
      <c r="S277" s="179"/>
      <c r="T277" s="181">
        <f>SUM(T278:T288)</f>
        <v>0</v>
      </c>
      <c r="AR277" s="182" t="s">
        <v>10</v>
      </c>
      <c r="AT277" s="183" t="s">
        <v>77</v>
      </c>
      <c r="AU277" s="183" t="s">
        <v>10</v>
      </c>
      <c r="AY277" s="182" t="s">
        <v>138</v>
      </c>
      <c r="BK277" s="184">
        <f>SUM(BK278:BK288)</f>
        <v>0</v>
      </c>
    </row>
    <row r="278" spans="2:65" s="1" customFormat="1" ht="25.5" customHeight="1">
      <c r="B278" s="40"/>
      <c r="C278" s="187" t="s">
        <v>463</v>
      </c>
      <c r="D278" s="187" t="s">
        <v>140</v>
      </c>
      <c r="E278" s="188" t="s">
        <v>464</v>
      </c>
      <c r="F278" s="189" t="s">
        <v>465</v>
      </c>
      <c r="G278" s="190" t="s">
        <v>182</v>
      </c>
      <c r="H278" s="191">
        <v>16.972999999999999</v>
      </c>
      <c r="I278" s="192"/>
      <c r="J278" s="193">
        <f>ROUND(I278*H278,0)</f>
        <v>0</v>
      </c>
      <c r="K278" s="189" t="s">
        <v>144</v>
      </c>
      <c r="L278" s="60"/>
      <c r="M278" s="194" t="s">
        <v>23</v>
      </c>
      <c r="N278" s="195" t="s">
        <v>50</v>
      </c>
      <c r="O278" s="41"/>
      <c r="P278" s="196">
        <f>O278*H278</f>
        <v>0</v>
      </c>
      <c r="Q278" s="196">
        <v>0</v>
      </c>
      <c r="R278" s="196">
        <f>Q278*H278</f>
        <v>0</v>
      </c>
      <c r="S278" s="196">
        <v>0</v>
      </c>
      <c r="T278" s="197">
        <f>S278*H278</f>
        <v>0</v>
      </c>
      <c r="AR278" s="23" t="s">
        <v>145</v>
      </c>
      <c r="AT278" s="23" t="s">
        <v>140</v>
      </c>
      <c r="AU278" s="23" t="s">
        <v>146</v>
      </c>
      <c r="AY278" s="23" t="s">
        <v>138</v>
      </c>
      <c r="BE278" s="198">
        <f>IF(N278="základní",J278,0)</f>
        <v>0</v>
      </c>
      <c r="BF278" s="198">
        <f>IF(N278="snížená",J278,0)</f>
        <v>0</v>
      </c>
      <c r="BG278" s="198">
        <f>IF(N278="zákl. přenesená",J278,0)</f>
        <v>0</v>
      </c>
      <c r="BH278" s="198">
        <f>IF(N278="sníž. přenesená",J278,0)</f>
        <v>0</v>
      </c>
      <c r="BI278" s="198">
        <f>IF(N278="nulová",J278,0)</f>
        <v>0</v>
      </c>
      <c r="BJ278" s="23" t="s">
        <v>146</v>
      </c>
      <c r="BK278" s="198">
        <f>ROUND(I278*H278,0)</f>
        <v>0</v>
      </c>
      <c r="BL278" s="23" t="s">
        <v>145</v>
      </c>
      <c r="BM278" s="23" t="s">
        <v>466</v>
      </c>
    </row>
    <row r="279" spans="2:65" s="1" customFormat="1" ht="40.5">
      <c r="B279" s="40"/>
      <c r="C279" s="62"/>
      <c r="D279" s="199" t="s">
        <v>148</v>
      </c>
      <c r="E279" s="62"/>
      <c r="F279" s="200" t="s">
        <v>467</v>
      </c>
      <c r="G279" s="62"/>
      <c r="H279" s="62"/>
      <c r="I279" s="158"/>
      <c r="J279" s="62"/>
      <c r="K279" s="62"/>
      <c r="L279" s="60"/>
      <c r="M279" s="201"/>
      <c r="N279" s="41"/>
      <c r="O279" s="41"/>
      <c r="P279" s="41"/>
      <c r="Q279" s="41"/>
      <c r="R279" s="41"/>
      <c r="S279" s="41"/>
      <c r="T279" s="77"/>
      <c r="AT279" s="23" t="s">
        <v>148</v>
      </c>
      <c r="AU279" s="23" t="s">
        <v>146</v>
      </c>
    </row>
    <row r="280" spans="2:65" s="1" customFormat="1" ht="38.25" customHeight="1">
      <c r="B280" s="40"/>
      <c r="C280" s="187" t="s">
        <v>468</v>
      </c>
      <c r="D280" s="187" t="s">
        <v>140</v>
      </c>
      <c r="E280" s="188" t="s">
        <v>469</v>
      </c>
      <c r="F280" s="189" t="s">
        <v>470</v>
      </c>
      <c r="G280" s="190" t="s">
        <v>182</v>
      </c>
      <c r="H280" s="191">
        <v>16.972999999999999</v>
      </c>
      <c r="I280" s="192"/>
      <c r="J280" s="193">
        <f>ROUND(I280*H280,0)</f>
        <v>0</v>
      </c>
      <c r="K280" s="189" t="s">
        <v>144</v>
      </c>
      <c r="L280" s="60"/>
      <c r="M280" s="194" t="s">
        <v>23</v>
      </c>
      <c r="N280" s="195" t="s">
        <v>50</v>
      </c>
      <c r="O280" s="41"/>
      <c r="P280" s="196">
        <f>O280*H280</f>
        <v>0</v>
      </c>
      <c r="Q280" s="196">
        <v>0</v>
      </c>
      <c r="R280" s="196">
        <f>Q280*H280</f>
        <v>0</v>
      </c>
      <c r="S280" s="196">
        <v>0</v>
      </c>
      <c r="T280" s="197">
        <f>S280*H280</f>
        <v>0</v>
      </c>
      <c r="AR280" s="23" t="s">
        <v>145</v>
      </c>
      <c r="AT280" s="23" t="s">
        <v>140</v>
      </c>
      <c r="AU280" s="23" t="s">
        <v>146</v>
      </c>
      <c r="AY280" s="23" t="s">
        <v>138</v>
      </c>
      <c r="BE280" s="198">
        <f>IF(N280="základní",J280,0)</f>
        <v>0</v>
      </c>
      <c r="BF280" s="198">
        <f>IF(N280="snížená",J280,0)</f>
        <v>0</v>
      </c>
      <c r="BG280" s="198">
        <f>IF(N280="zákl. přenesená",J280,0)</f>
        <v>0</v>
      </c>
      <c r="BH280" s="198">
        <f>IF(N280="sníž. přenesená",J280,0)</f>
        <v>0</v>
      </c>
      <c r="BI280" s="198">
        <f>IF(N280="nulová",J280,0)</f>
        <v>0</v>
      </c>
      <c r="BJ280" s="23" t="s">
        <v>146</v>
      </c>
      <c r="BK280" s="198">
        <f>ROUND(I280*H280,0)</f>
        <v>0</v>
      </c>
      <c r="BL280" s="23" t="s">
        <v>145</v>
      </c>
      <c r="BM280" s="23" t="s">
        <v>471</v>
      </c>
    </row>
    <row r="281" spans="2:65" s="1" customFormat="1" ht="121.5">
      <c r="B281" s="40"/>
      <c r="C281" s="62"/>
      <c r="D281" s="199" t="s">
        <v>148</v>
      </c>
      <c r="E281" s="62"/>
      <c r="F281" s="200" t="s">
        <v>472</v>
      </c>
      <c r="G281" s="62"/>
      <c r="H281" s="62"/>
      <c r="I281" s="158"/>
      <c r="J281" s="62"/>
      <c r="K281" s="62"/>
      <c r="L281" s="60"/>
      <c r="M281" s="201"/>
      <c r="N281" s="41"/>
      <c r="O281" s="41"/>
      <c r="P281" s="41"/>
      <c r="Q281" s="41"/>
      <c r="R281" s="41"/>
      <c r="S281" s="41"/>
      <c r="T281" s="77"/>
      <c r="AT281" s="23" t="s">
        <v>148</v>
      </c>
      <c r="AU281" s="23" t="s">
        <v>146</v>
      </c>
    </row>
    <row r="282" spans="2:65" s="1" customFormat="1" ht="25.5" customHeight="1">
      <c r="B282" s="40"/>
      <c r="C282" s="187" t="s">
        <v>473</v>
      </c>
      <c r="D282" s="187" t="s">
        <v>140</v>
      </c>
      <c r="E282" s="188" t="s">
        <v>474</v>
      </c>
      <c r="F282" s="189" t="s">
        <v>475</v>
      </c>
      <c r="G282" s="190" t="s">
        <v>182</v>
      </c>
      <c r="H282" s="191">
        <v>16.972999999999999</v>
      </c>
      <c r="I282" s="192"/>
      <c r="J282" s="193">
        <f>ROUND(I282*H282,0)</f>
        <v>0</v>
      </c>
      <c r="K282" s="189" t="s">
        <v>144</v>
      </c>
      <c r="L282" s="60"/>
      <c r="M282" s="194" t="s">
        <v>23</v>
      </c>
      <c r="N282" s="195" t="s">
        <v>50</v>
      </c>
      <c r="O282" s="41"/>
      <c r="P282" s="196">
        <f>O282*H282</f>
        <v>0</v>
      </c>
      <c r="Q282" s="196">
        <v>0</v>
      </c>
      <c r="R282" s="196">
        <f>Q282*H282</f>
        <v>0</v>
      </c>
      <c r="S282" s="196">
        <v>0</v>
      </c>
      <c r="T282" s="197">
        <f>S282*H282</f>
        <v>0</v>
      </c>
      <c r="AR282" s="23" t="s">
        <v>145</v>
      </c>
      <c r="AT282" s="23" t="s">
        <v>140</v>
      </c>
      <c r="AU282" s="23" t="s">
        <v>146</v>
      </c>
      <c r="AY282" s="23" t="s">
        <v>138</v>
      </c>
      <c r="BE282" s="198">
        <f>IF(N282="základní",J282,0)</f>
        <v>0</v>
      </c>
      <c r="BF282" s="198">
        <f>IF(N282="snížená",J282,0)</f>
        <v>0</v>
      </c>
      <c r="BG282" s="198">
        <f>IF(N282="zákl. přenesená",J282,0)</f>
        <v>0</v>
      </c>
      <c r="BH282" s="198">
        <f>IF(N282="sníž. přenesená",J282,0)</f>
        <v>0</v>
      </c>
      <c r="BI282" s="198">
        <f>IF(N282="nulová",J282,0)</f>
        <v>0</v>
      </c>
      <c r="BJ282" s="23" t="s">
        <v>146</v>
      </c>
      <c r="BK282" s="198">
        <f>ROUND(I282*H282,0)</f>
        <v>0</v>
      </c>
      <c r="BL282" s="23" t="s">
        <v>145</v>
      </c>
      <c r="BM282" s="23" t="s">
        <v>476</v>
      </c>
    </row>
    <row r="283" spans="2:65" s="1" customFormat="1" ht="81">
      <c r="B283" s="40"/>
      <c r="C283" s="62"/>
      <c r="D283" s="199" t="s">
        <v>148</v>
      </c>
      <c r="E283" s="62"/>
      <c r="F283" s="200" t="s">
        <v>477</v>
      </c>
      <c r="G283" s="62"/>
      <c r="H283" s="62"/>
      <c r="I283" s="158"/>
      <c r="J283" s="62"/>
      <c r="K283" s="62"/>
      <c r="L283" s="60"/>
      <c r="M283" s="201"/>
      <c r="N283" s="41"/>
      <c r="O283" s="41"/>
      <c r="P283" s="41"/>
      <c r="Q283" s="41"/>
      <c r="R283" s="41"/>
      <c r="S283" s="41"/>
      <c r="T283" s="77"/>
      <c r="AT283" s="23" t="s">
        <v>148</v>
      </c>
      <c r="AU283" s="23" t="s">
        <v>146</v>
      </c>
    </row>
    <row r="284" spans="2:65" s="1" customFormat="1" ht="25.5" customHeight="1">
      <c r="B284" s="40"/>
      <c r="C284" s="187" t="s">
        <v>478</v>
      </c>
      <c r="D284" s="187" t="s">
        <v>140</v>
      </c>
      <c r="E284" s="188" t="s">
        <v>479</v>
      </c>
      <c r="F284" s="189" t="s">
        <v>480</v>
      </c>
      <c r="G284" s="190" t="s">
        <v>182</v>
      </c>
      <c r="H284" s="191">
        <v>84.864999999999995</v>
      </c>
      <c r="I284" s="192"/>
      <c r="J284" s="193">
        <f>ROUND(I284*H284,0)</f>
        <v>0</v>
      </c>
      <c r="K284" s="189" t="s">
        <v>144</v>
      </c>
      <c r="L284" s="60"/>
      <c r="M284" s="194" t="s">
        <v>23</v>
      </c>
      <c r="N284" s="195" t="s">
        <v>50</v>
      </c>
      <c r="O284" s="41"/>
      <c r="P284" s="196">
        <f>O284*H284</f>
        <v>0</v>
      </c>
      <c r="Q284" s="196">
        <v>0</v>
      </c>
      <c r="R284" s="196">
        <f>Q284*H284</f>
        <v>0</v>
      </c>
      <c r="S284" s="196">
        <v>0</v>
      </c>
      <c r="T284" s="197">
        <f>S284*H284</f>
        <v>0</v>
      </c>
      <c r="AR284" s="23" t="s">
        <v>145</v>
      </c>
      <c r="AT284" s="23" t="s">
        <v>140</v>
      </c>
      <c r="AU284" s="23" t="s">
        <v>146</v>
      </c>
      <c r="AY284" s="23" t="s">
        <v>138</v>
      </c>
      <c r="BE284" s="198">
        <f>IF(N284="základní",J284,0)</f>
        <v>0</v>
      </c>
      <c r="BF284" s="198">
        <f>IF(N284="snížená",J284,0)</f>
        <v>0</v>
      </c>
      <c r="BG284" s="198">
        <f>IF(N284="zákl. přenesená",J284,0)</f>
        <v>0</v>
      </c>
      <c r="BH284" s="198">
        <f>IF(N284="sníž. přenesená",J284,0)</f>
        <v>0</v>
      </c>
      <c r="BI284" s="198">
        <f>IF(N284="nulová",J284,0)</f>
        <v>0</v>
      </c>
      <c r="BJ284" s="23" t="s">
        <v>146</v>
      </c>
      <c r="BK284" s="198">
        <f>ROUND(I284*H284,0)</f>
        <v>0</v>
      </c>
      <c r="BL284" s="23" t="s">
        <v>145</v>
      </c>
      <c r="BM284" s="23" t="s">
        <v>481</v>
      </c>
    </row>
    <row r="285" spans="2:65" s="1" customFormat="1" ht="81">
      <c r="B285" s="40"/>
      <c r="C285" s="62"/>
      <c r="D285" s="199" t="s">
        <v>148</v>
      </c>
      <c r="E285" s="62"/>
      <c r="F285" s="200" t="s">
        <v>477</v>
      </c>
      <c r="G285" s="62"/>
      <c r="H285" s="62"/>
      <c r="I285" s="158"/>
      <c r="J285" s="62"/>
      <c r="K285" s="62"/>
      <c r="L285" s="60"/>
      <c r="M285" s="201"/>
      <c r="N285" s="41"/>
      <c r="O285" s="41"/>
      <c r="P285" s="41"/>
      <c r="Q285" s="41"/>
      <c r="R285" s="41"/>
      <c r="S285" s="41"/>
      <c r="T285" s="77"/>
      <c r="AT285" s="23" t="s">
        <v>148</v>
      </c>
      <c r="AU285" s="23" t="s">
        <v>146</v>
      </c>
    </row>
    <row r="286" spans="2:65" s="12" customFormat="1" ht="13.5">
      <c r="B286" s="212"/>
      <c r="C286" s="213"/>
      <c r="D286" s="199" t="s">
        <v>150</v>
      </c>
      <c r="E286" s="213"/>
      <c r="F286" s="215" t="s">
        <v>482</v>
      </c>
      <c r="G286" s="213"/>
      <c r="H286" s="216">
        <v>84.864999999999995</v>
      </c>
      <c r="I286" s="217"/>
      <c r="J286" s="213"/>
      <c r="K286" s="213"/>
      <c r="L286" s="218"/>
      <c r="M286" s="219"/>
      <c r="N286" s="220"/>
      <c r="O286" s="220"/>
      <c r="P286" s="220"/>
      <c r="Q286" s="220"/>
      <c r="R286" s="220"/>
      <c r="S286" s="220"/>
      <c r="T286" s="221"/>
      <c r="AT286" s="222" t="s">
        <v>150</v>
      </c>
      <c r="AU286" s="222" t="s">
        <v>146</v>
      </c>
      <c r="AV286" s="12" t="s">
        <v>146</v>
      </c>
      <c r="AW286" s="12" t="s">
        <v>6</v>
      </c>
      <c r="AX286" s="12" t="s">
        <v>10</v>
      </c>
      <c r="AY286" s="222" t="s">
        <v>138</v>
      </c>
    </row>
    <row r="287" spans="2:65" s="1" customFormat="1" ht="16.5" customHeight="1">
      <c r="B287" s="40"/>
      <c r="C287" s="187" t="s">
        <v>483</v>
      </c>
      <c r="D287" s="187" t="s">
        <v>140</v>
      </c>
      <c r="E287" s="188" t="s">
        <v>484</v>
      </c>
      <c r="F287" s="189" t="s">
        <v>485</v>
      </c>
      <c r="G287" s="190" t="s">
        <v>182</v>
      </c>
      <c r="H287" s="191">
        <v>16.972999999999999</v>
      </c>
      <c r="I287" s="192"/>
      <c r="J287" s="193">
        <f>ROUND(I287*H287,0)</f>
        <v>0</v>
      </c>
      <c r="K287" s="189" t="s">
        <v>144</v>
      </c>
      <c r="L287" s="60"/>
      <c r="M287" s="194" t="s">
        <v>23</v>
      </c>
      <c r="N287" s="195" t="s">
        <v>50</v>
      </c>
      <c r="O287" s="41"/>
      <c r="P287" s="196">
        <f>O287*H287</f>
        <v>0</v>
      </c>
      <c r="Q287" s="196">
        <v>0</v>
      </c>
      <c r="R287" s="196">
        <f>Q287*H287</f>
        <v>0</v>
      </c>
      <c r="S287" s="196">
        <v>0</v>
      </c>
      <c r="T287" s="197">
        <f>S287*H287</f>
        <v>0</v>
      </c>
      <c r="AR287" s="23" t="s">
        <v>145</v>
      </c>
      <c r="AT287" s="23" t="s">
        <v>140</v>
      </c>
      <c r="AU287" s="23" t="s">
        <v>146</v>
      </c>
      <c r="AY287" s="23" t="s">
        <v>138</v>
      </c>
      <c r="BE287" s="198">
        <f>IF(N287="základní",J287,0)</f>
        <v>0</v>
      </c>
      <c r="BF287" s="198">
        <f>IF(N287="snížená",J287,0)</f>
        <v>0</v>
      </c>
      <c r="BG287" s="198">
        <f>IF(N287="zákl. přenesená",J287,0)</f>
        <v>0</v>
      </c>
      <c r="BH287" s="198">
        <f>IF(N287="sníž. přenesená",J287,0)</f>
        <v>0</v>
      </c>
      <c r="BI287" s="198">
        <f>IF(N287="nulová",J287,0)</f>
        <v>0</v>
      </c>
      <c r="BJ287" s="23" t="s">
        <v>146</v>
      </c>
      <c r="BK287" s="198">
        <f>ROUND(I287*H287,0)</f>
        <v>0</v>
      </c>
      <c r="BL287" s="23" t="s">
        <v>145</v>
      </c>
      <c r="BM287" s="23" t="s">
        <v>486</v>
      </c>
    </row>
    <row r="288" spans="2:65" s="1" customFormat="1" ht="67.5">
      <c r="B288" s="40"/>
      <c r="C288" s="62"/>
      <c r="D288" s="199" t="s">
        <v>148</v>
      </c>
      <c r="E288" s="62"/>
      <c r="F288" s="200" t="s">
        <v>487</v>
      </c>
      <c r="G288" s="62"/>
      <c r="H288" s="62"/>
      <c r="I288" s="158"/>
      <c r="J288" s="62"/>
      <c r="K288" s="62"/>
      <c r="L288" s="60"/>
      <c r="M288" s="201"/>
      <c r="N288" s="41"/>
      <c r="O288" s="41"/>
      <c r="P288" s="41"/>
      <c r="Q288" s="41"/>
      <c r="R288" s="41"/>
      <c r="S288" s="41"/>
      <c r="T288" s="77"/>
      <c r="AT288" s="23" t="s">
        <v>148</v>
      </c>
      <c r="AU288" s="23" t="s">
        <v>146</v>
      </c>
    </row>
    <row r="289" spans="2:65" s="10" customFormat="1" ht="29.85" customHeight="1">
      <c r="B289" s="171"/>
      <c r="C289" s="172"/>
      <c r="D289" s="173" t="s">
        <v>77</v>
      </c>
      <c r="E289" s="185" t="s">
        <v>488</v>
      </c>
      <c r="F289" s="185" t="s">
        <v>489</v>
      </c>
      <c r="G289" s="172"/>
      <c r="H289" s="172"/>
      <c r="I289" s="175"/>
      <c r="J289" s="186">
        <f>BK289</f>
        <v>0</v>
      </c>
      <c r="K289" s="172"/>
      <c r="L289" s="177"/>
      <c r="M289" s="178"/>
      <c r="N289" s="179"/>
      <c r="O289" s="179"/>
      <c r="P289" s="180">
        <f>SUM(P290:P291)</f>
        <v>0</v>
      </c>
      <c r="Q289" s="179"/>
      <c r="R289" s="180">
        <f>SUM(R290:R291)</f>
        <v>0</v>
      </c>
      <c r="S289" s="179"/>
      <c r="T289" s="181">
        <f>SUM(T290:T291)</f>
        <v>0</v>
      </c>
      <c r="AR289" s="182" t="s">
        <v>10</v>
      </c>
      <c r="AT289" s="183" t="s">
        <v>77</v>
      </c>
      <c r="AU289" s="183" t="s">
        <v>10</v>
      </c>
      <c r="AY289" s="182" t="s">
        <v>138</v>
      </c>
      <c r="BK289" s="184">
        <f>SUM(BK290:BK291)</f>
        <v>0</v>
      </c>
    </row>
    <row r="290" spans="2:65" s="1" customFormat="1" ht="38.25" customHeight="1">
      <c r="B290" s="40"/>
      <c r="C290" s="187" t="s">
        <v>490</v>
      </c>
      <c r="D290" s="187" t="s">
        <v>140</v>
      </c>
      <c r="E290" s="188" t="s">
        <v>491</v>
      </c>
      <c r="F290" s="189" t="s">
        <v>492</v>
      </c>
      <c r="G290" s="190" t="s">
        <v>182</v>
      </c>
      <c r="H290" s="191">
        <v>30.222000000000001</v>
      </c>
      <c r="I290" s="192"/>
      <c r="J290" s="193">
        <f>ROUND(I290*H290,0)</f>
        <v>0</v>
      </c>
      <c r="K290" s="189" t="s">
        <v>144</v>
      </c>
      <c r="L290" s="60"/>
      <c r="M290" s="194" t="s">
        <v>23</v>
      </c>
      <c r="N290" s="195" t="s">
        <v>50</v>
      </c>
      <c r="O290" s="41"/>
      <c r="P290" s="196">
        <f>O290*H290</f>
        <v>0</v>
      </c>
      <c r="Q290" s="196">
        <v>0</v>
      </c>
      <c r="R290" s="196">
        <f>Q290*H290</f>
        <v>0</v>
      </c>
      <c r="S290" s="196">
        <v>0</v>
      </c>
      <c r="T290" s="197">
        <f>S290*H290</f>
        <v>0</v>
      </c>
      <c r="AR290" s="23" t="s">
        <v>145</v>
      </c>
      <c r="AT290" s="23" t="s">
        <v>140</v>
      </c>
      <c r="AU290" s="23" t="s">
        <v>146</v>
      </c>
      <c r="AY290" s="23" t="s">
        <v>138</v>
      </c>
      <c r="BE290" s="198">
        <f>IF(N290="základní",J290,0)</f>
        <v>0</v>
      </c>
      <c r="BF290" s="198">
        <f>IF(N290="snížená",J290,0)</f>
        <v>0</v>
      </c>
      <c r="BG290" s="198">
        <f>IF(N290="zákl. přenesená",J290,0)</f>
        <v>0</v>
      </c>
      <c r="BH290" s="198">
        <f>IF(N290="sníž. přenesená",J290,0)</f>
        <v>0</v>
      </c>
      <c r="BI290" s="198">
        <f>IF(N290="nulová",J290,0)</f>
        <v>0</v>
      </c>
      <c r="BJ290" s="23" t="s">
        <v>146</v>
      </c>
      <c r="BK290" s="198">
        <f>ROUND(I290*H290,0)</f>
        <v>0</v>
      </c>
      <c r="BL290" s="23" t="s">
        <v>145</v>
      </c>
      <c r="BM290" s="23" t="s">
        <v>493</v>
      </c>
    </row>
    <row r="291" spans="2:65" s="1" customFormat="1" ht="81">
      <c r="B291" s="40"/>
      <c r="C291" s="62"/>
      <c r="D291" s="199" t="s">
        <v>148</v>
      </c>
      <c r="E291" s="62"/>
      <c r="F291" s="200" t="s">
        <v>494</v>
      </c>
      <c r="G291" s="62"/>
      <c r="H291" s="62"/>
      <c r="I291" s="158"/>
      <c r="J291" s="62"/>
      <c r="K291" s="62"/>
      <c r="L291" s="60"/>
      <c r="M291" s="201"/>
      <c r="N291" s="41"/>
      <c r="O291" s="41"/>
      <c r="P291" s="41"/>
      <c r="Q291" s="41"/>
      <c r="R291" s="41"/>
      <c r="S291" s="41"/>
      <c r="T291" s="77"/>
      <c r="AT291" s="23" t="s">
        <v>148</v>
      </c>
      <c r="AU291" s="23" t="s">
        <v>146</v>
      </c>
    </row>
    <row r="292" spans="2:65" s="10" customFormat="1" ht="37.35" customHeight="1">
      <c r="B292" s="171"/>
      <c r="C292" s="172"/>
      <c r="D292" s="173" t="s">
        <v>77</v>
      </c>
      <c r="E292" s="174" t="s">
        <v>495</v>
      </c>
      <c r="F292" s="174" t="s">
        <v>496</v>
      </c>
      <c r="G292" s="172"/>
      <c r="H292" s="172"/>
      <c r="I292" s="175"/>
      <c r="J292" s="176">
        <f>BK292</f>
        <v>0</v>
      </c>
      <c r="K292" s="172"/>
      <c r="L292" s="177"/>
      <c r="M292" s="178"/>
      <c r="N292" s="179"/>
      <c r="O292" s="179"/>
      <c r="P292" s="180">
        <f>P293+P305+P348+P351+P370+P401+P409+P417</f>
        <v>0</v>
      </c>
      <c r="Q292" s="179"/>
      <c r="R292" s="180">
        <f>R293+R305+R348+R351+R370+R401+R409+R417</f>
        <v>5.7641650599999998</v>
      </c>
      <c r="S292" s="179"/>
      <c r="T292" s="181">
        <f>T293+T305+T348+T351+T370+T401+T409+T417</f>
        <v>2.7351044499999997</v>
      </c>
      <c r="AR292" s="182" t="s">
        <v>146</v>
      </c>
      <c r="AT292" s="183" t="s">
        <v>77</v>
      </c>
      <c r="AU292" s="183" t="s">
        <v>78</v>
      </c>
      <c r="AY292" s="182" t="s">
        <v>138</v>
      </c>
      <c r="BK292" s="184">
        <f>BK293+BK305+BK348+BK351+BK370+BK401+BK409+BK417</f>
        <v>0</v>
      </c>
    </row>
    <row r="293" spans="2:65" s="10" customFormat="1" ht="19.899999999999999" customHeight="1">
      <c r="B293" s="171"/>
      <c r="C293" s="172"/>
      <c r="D293" s="173" t="s">
        <v>77</v>
      </c>
      <c r="E293" s="185" t="s">
        <v>497</v>
      </c>
      <c r="F293" s="185" t="s">
        <v>498</v>
      </c>
      <c r="G293" s="172"/>
      <c r="H293" s="172"/>
      <c r="I293" s="175"/>
      <c r="J293" s="186">
        <f>BK293</f>
        <v>0</v>
      </c>
      <c r="K293" s="172"/>
      <c r="L293" s="177"/>
      <c r="M293" s="178"/>
      <c r="N293" s="179"/>
      <c r="O293" s="179"/>
      <c r="P293" s="180">
        <f>SUM(P294:P304)</f>
        <v>0</v>
      </c>
      <c r="Q293" s="179"/>
      <c r="R293" s="180">
        <f>SUM(R294:R304)</f>
        <v>1.2994200000000001E-2</v>
      </c>
      <c r="S293" s="179"/>
      <c r="T293" s="181">
        <f>SUM(T294:T304)</f>
        <v>0</v>
      </c>
      <c r="AR293" s="182" t="s">
        <v>146</v>
      </c>
      <c r="AT293" s="183" t="s">
        <v>77</v>
      </c>
      <c r="AU293" s="183" t="s">
        <v>10</v>
      </c>
      <c r="AY293" s="182" t="s">
        <v>138</v>
      </c>
      <c r="BK293" s="184">
        <f>SUM(BK294:BK304)</f>
        <v>0</v>
      </c>
    </row>
    <row r="294" spans="2:65" s="1" customFormat="1" ht="25.5" customHeight="1">
      <c r="B294" s="40"/>
      <c r="C294" s="187" t="s">
        <v>372</v>
      </c>
      <c r="D294" s="187" t="s">
        <v>140</v>
      </c>
      <c r="E294" s="188" t="s">
        <v>499</v>
      </c>
      <c r="F294" s="189" t="s">
        <v>500</v>
      </c>
      <c r="G294" s="190" t="s">
        <v>143</v>
      </c>
      <c r="H294" s="191">
        <v>9.36</v>
      </c>
      <c r="I294" s="192"/>
      <c r="J294" s="193">
        <f>ROUND(I294*H294,0)</f>
        <v>0</v>
      </c>
      <c r="K294" s="189" t="s">
        <v>144</v>
      </c>
      <c r="L294" s="60"/>
      <c r="M294" s="194" t="s">
        <v>23</v>
      </c>
      <c r="N294" s="195" t="s">
        <v>50</v>
      </c>
      <c r="O294" s="41"/>
      <c r="P294" s="196">
        <f>O294*H294</f>
        <v>0</v>
      </c>
      <c r="Q294" s="196">
        <v>7.2000000000000005E-4</v>
      </c>
      <c r="R294" s="196">
        <f>Q294*H294</f>
        <v>6.7391999999999999E-3</v>
      </c>
      <c r="S294" s="196">
        <v>0</v>
      </c>
      <c r="T294" s="197">
        <f>S294*H294</f>
        <v>0</v>
      </c>
      <c r="AR294" s="23" t="s">
        <v>231</v>
      </c>
      <c r="AT294" s="23" t="s">
        <v>140</v>
      </c>
      <c r="AU294" s="23" t="s">
        <v>146</v>
      </c>
      <c r="AY294" s="23" t="s">
        <v>138</v>
      </c>
      <c r="BE294" s="198">
        <f>IF(N294="základní",J294,0)</f>
        <v>0</v>
      </c>
      <c r="BF294" s="198">
        <f>IF(N294="snížená",J294,0)</f>
        <v>0</v>
      </c>
      <c r="BG294" s="198">
        <f>IF(N294="zákl. přenesená",J294,0)</f>
        <v>0</v>
      </c>
      <c r="BH294" s="198">
        <f>IF(N294="sníž. přenesená",J294,0)</f>
        <v>0</v>
      </c>
      <c r="BI294" s="198">
        <f>IF(N294="nulová",J294,0)</f>
        <v>0</v>
      </c>
      <c r="BJ294" s="23" t="s">
        <v>146</v>
      </c>
      <c r="BK294" s="198">
        <f>ROUND(I294*H294,0)</f>
        <v>0</v>
      </c>
      <c r="BL294" s="23" t="s">
        <v>231</v>
      </c>
      <c r="BM294" s="23" t="s">
        <v>501</v>
      </c>
    </row>
    <row r="295" spans="2:65" s="1" customFormat="1" ht="40.5">
      <c r="B295" s="40"/>
      <c r="C295" s="62"/>
      <c r="D295" s="199" t="s">
        <v>148</v>
      </c>
      <c r="E295" s="62"/>
      <c r="F295" s="200" t="s">
        <v>502</v>
      </c>
      <c r="G295" s="62"/>
      <c r="H295" s="62"/>
      <c r="I295" s="158"/>
      <c r="J295" s="62"/>
      <c r="K295" s="62"/>
      <c r="L295" s="60"/>
      <c r="M295" s="201"/>
      <c r="N295" s="41"/>
      <c r="O295" s="41"/>
      <c r="P295" s="41"/>
      <c r="Q295" s="41"/>
      <c r="R295" s="41"/>
      <c r="S295" s="41"/>
      <c r="T295" s="77"/>
      <c r="AT295" s="23" t="s">
        <v>148</v>
      </c>
      <c r="AU295" s="23" t="s">
        <v>146</v>
      </c>
    </row>
    <row r="296" spans="2:65" s="11" customFormat="1" ht="13.5">
      <c r="B296" s="202"/>
      <c r="C296" s="203"/>
      <c r="D296" s="199" t="s">
        <v>150</v>
      </c>
      <c r="E296" s="204" t="s">
        <v>23</v>
      </c>
      <c r="F296" s="205" t="s">
        <v>503</v>
      </c>
      <c r="G296" s="203"/>
      <c r="H296" s="204" t="s">
        <v>23</v>
      </c>
      <c r="I296" s="206"/>
      <c r="J296" s="203"/>
      <c r="K296" s="203"/>
      <c r="L296" s="207"/>
      <c r="M296" s="208"/>
      <c r="N296" s="209"/>
      <c r="O296" s="209"/>
      <c r="P296" s="209"/>
      <c r="Q296" s="209"/>
      <c r="R296" s="209"/>
      <c r="S296" s="209"/>
      <c r="T296" s="210"/>
      <c r="AT296" s="211" t="s">
        <v>150</v>
      </c>
      <c r="AU296" s="211" t="s">
        <v>146</v>
      </c>
      <c r="AV296" s="11" t="s">
        <v>10</v>
      </c>
      <c r="AW296" s="11" t="s">
        <v>41</v>
      </c>
      <c r="AX296" s="11" t="s">
        <v>78</v>
      </c>
      <c r="AY296" s="211" t="s">
        <v>138</v>
      </c>
    </row>
    <row r="297" spans="2:65" s="12" customFormat="1" ht="13.5">
      <c r="B297" s="212"/>
      <c r="C297" s="213"/>
      <c r="D297" s="199" t="s">
        <v>150</v>
      </c>
      <c r="E297" s="214" t="s">
        <v>23</v>
      </c>
      <c r="F297" s="215" t="s">
        <v>504</v>
      </c>
      <c r="G297" s="213"/>
      <c r="H297" s="216">
        <v>9.36</v>
      </c>
      <c r="I297" s="217"/>
      <c r="J297" s="213"/>
      <c r="K297" s="213"/>
      <c r="L297" s="218"/>
      <c r="M297" s="219"/>
      <c r="N297" s="220"/>
      <c r="O297" s="220"/>
      <c r="P297" s="220"/>
      <c r="Q297" s="220"/>
      <c r="R297" s="220"/>
      <c r="S297" s="220"/>
      <c r="T297" s="221"/>
      <c r="AT297" s="222" t="s">
        <v>150</v>
      </c>
      <c r="AU297" s="222" t="s">
        <v>146</v>
      </c>
      <c r="AV297" s="12" t="s">
        <v>146</v>
      </c>
      <c r="AW297" s="12" t="s">
        <v>41</v>
      </c>
      <c r="AX297" s="12" t="s">
        <v>78</v>
      </c>
      <c r="AY297" s="222" t="s">
        <v>138</v>
      </c>
    </row>
    <row r="298" spans="2:65" s="13" customFormat="1" ht="13.5">
      <c r="B298" s="223"/>
      <c r="C298" s="224"/>
      <c r="D298" s="199" t="s">
        <v>150</v>
      </c>
      <c r="E298" s="225" t="s">
        <v>23</v>
      </c>
      <c r="F298" s="226" t="s">
        <v>153</v>
      </c>
      <c r="G298" s="224"/>
      <c r="H298" s="227">
        <v>9.36</v>
      </c>
      <c r="I298" s="228"/>
      <c r="J298" s="224"/>
      <c r="K298" s="224"/>
      <c r="L298" s="229"/>
      <c r="M298" s="230"/>
      <c r="N298" s="231"/>
      <c r="O298" s="231"/>
      <c r="P298" s="231"/>
      <c r="Q298" s="231"/>
      <c r="R298" s="231"/>
      <c r="S298" s="231"/>
      <c r="T298" s="232"/>
      <c r="AT298" s="233" t="s">
        <v>150</v>
      </c>
      <c r="AU298" s="233" t="s">
        <v>146</v>
      </c>
      <c r="AV298" s="13" t="s">
        <v>145</v>
      </c>
      <c r="AW298" s="13" t="s">
        <v>41</v>
      </c>
      <c r="AX298" s="13" t="s">
        <v>10</v>
      </c>
      <c r="AY298" s="233" t="s">
        <v>138</v>
      </c>
    </row>
    <row r="299" spans="2:65" s="1" customFormat="1" ht="16.5" customHeight="1">
      <c r="B299" s="40"/>
      <c r="C299" s="187" t="s">
        <v>505</v>
      </c>
      <c r="D299" s="187" t="s">
        <v>140</v>
      </c>
      <c r="E299" s="188" t="s">
        <v>506</v>
      </c>
      <c r="F299" s="189" t="s">
        <v>507</v>
      </c>
      <c r="G299" s="190" t="s">
        <v>285</v>
      </c>
      <c r="H299" s="191">
        <v>20.85</v>
      </c>
      <c r="I299" s="192"/>
      <c r="J299" s="193">
        <f>ROUND(I299*H299,0)</f>
        <v>0</v>
      </c>
      <c r="K299" s="189" t="s">
        <v>144</v>
      </c>
      <c r="L299" s="60"/>
      <c r="M299" s="194" t="s">
        <v>23</v>
      </c>
      <c r="N299" s="195" t="s">
        <v>50</v>
      </c>
      <c r="O299" s="41"/>
      <c r="P299" s="196">
        <f>O299*H299</f>
        <v>0</v>
      </c>
      <c r="Q299" s="196">
        <v>2.9999999999999997E-4</v>
      </c>
      <c r="R299" s="196">
        <f>Q299*H299</f>
        <v>6.2550000000000001E-3</v>
      </c>
      <c r="S299" s="196">
        <v>0</v>
      </c>
      <c r="T299" s="197">
        <f>S299*H299</f>
        <v>0</v>
      </c>
      <c r="AR299" s="23" t="s">
        <v>231</v>
      </c>
      <c r="AT299" s="23" t="s">
        <v>140</v>
      </c>
      <c r="AU299" s="23" t="s">
        <v>146</v>
      </c>
      <c r="AY299" s="23" t="s">
        <v>138</v>
      </c>
      <c r="BE299" s="198">
        <f>IF(N299="základní",J299,0)</f>
        <v>0</v>
      </c>
      <c r="BF299" s="198">
        <f>IF(N299="snížená",J299,0)</f>
        <v>0</v>
      </c>
      <c r="BG299" s="198">
        <f>IF(N299="zákl. přenesená",J299,0)</f>
        <v>0</v>
      </c>
      <c r="BH299" s="198">
        <f>IF(N299="sníž. přenesená",J299,0)</f>
        <v>0</v>
      </c>
      <c r="BI299" s="198">
        <f>IF(N299="nulová",J299,0)</f>
        <v>0</v>
      </c>
      <c r="BJ299" s="23" t="s">
        <v>146</v>
      </c>
      <c r="BK299" s="198">
        <f>ROUND(I299*H299,0)</f>
        <v>0</v>
      </c>
      <c r="BL299" s="23" t="s">
        <v>231</v>
      </c>
      <c r="BM299" s="23" t="s">
        <v>508</v>
      </c>
    </row>
    <row r="300" spans="2:65" s="1" customFormat="1" ht="40.5">
      <c r="B300" s="40"/>
      <c r="C300" s="62"/>
      <c r="D300" s="199" t="s">
        <v>148</v>
      </c>
      <c r="E300" s="62"/>
      <c r="F300" s="200" t="s">
        <v>502</v>
      </c>
      <c r="G300" s="62"/>
      <c r="H300" s="62"/>
      <c r="I300" s="158"/>
      <c r="J300" s="62"/>
      <c r="K300" s="62"/>
      <c r="L300" s="60"/>
      <c r="M300" s="201"/>
      <c r="N300" s="41"/>
      <c r="O300" s="41"/>
      <c r="P300" s="41"/>
      <c r="Q300" s="41"/>
      <c r="R300" s="41"/>
      <c r="S300" s="41"/>
      <c r="T300" s="77"/>
      <c r="AT300" s="23" t="s">
        <v>148</v>
      </c>
      <c r="AU300" s="23" t="s">
        <v>146</v>
      </c>
    </row>
    <row r="301" spans="2:65" s="12" customFormat="1" ht="13.5">
      <c r="B301" s="212"/>
      <c r="C301" s="213"/>
      <c r="D301" s="199" t="s">
        <v>150</v>
      </c>
      <c r="E301" s="214" t="s">
        <v>23</v>
      </c>
      <c r="F301" s="215" t="s">
        <v>509</v>
      </c>
      <c r="G301" s="213"/>
      <c r="H301" s="216">
        <v>20.85</v>
      </c>
      <c r="I301" s="217"/>
      <c r="J301" s="213"/>
      <c r="K301" s="213"/>
      <c r="L301" s="218"/>
      <c r="M301" s="219"/>
      <c r="N301" s="220"/>
      <c r="O301" s="220"/>
      <c r="P301" s="220"/>
      <c r="Q301" s="220"/>
      <c r="R301" s="220"/>
      <c r="S301" s="220"/>
      <c r="T301" s="221"/>
      <c r="AT301" s="222" t="s">
        <v>150</v>
      </c>
      <c r="AU301" s="222" t="s">
        <v>146</v>
      </c>
      <c r="AV301" s="12" t="s">
        <v>146</v>
      </c>
      <c r="AW301" s="12" t="s">
        <v>41</v>
      </c>
      <c r="AX301" s="12" t="s">
        <v>78</v>
      </c>
      <c r="AY301" s="222" t="s">
        <v>138</v>
      </c>
    </row>
    <row r="302" spans="2:65" s="13" customFormat="1" ht="13.5">
      <c r="B302" s="223"/>
      <c r="C302" s="224"/>
      <c r="D302" s="199" t="s">
        <v>150</v>
      </c>
      <c r="E302" s="225" t="s">
        <v>23</v>
      </c>
      <c r="F302" s="226" t="s">
        <v>153</v>
      </c>
      <c r="G302" s="224"/>
      <c r="H302" s="227">
        <v>20.85</v>
      </c>
      <c r="I302" s="228"/>
      <c r="J302" s="224"/>
      <c r="K302" s="224"/>
      <c r="L302" s="229"/>
      <c r="M302" s="230"/>
      <c r="N302" s="231"/>
      <c r="O302" s="231"/>
      <c r="P302" s="231"/>
      <c r="Q302" s="231"/>
      <c r="R302" s="231"/>
      <c r="S302" s="231"/>
      <c r="T302" s="232"/>
      <c r="AT302" s="233" t="s">
        <v>150</v>
      </c>
      <c r="AU302" s="233" t="s">
        <v>146</v>
      </c>
      <c r="AV302" s="13" t="s">
        <v>145</v>
      </c>
      <c r="AW302" s="13" t="s">
        <v>41</v>
      </c>
      <c r="AX302" s="13" t="s">
        <v>10</v>
      </c>
      <c r="AY302" s="233" t="s">
        <v>138</v>
      </c>
    </row>
    <row r="303" spans="2:65" s="1" customFormat="1" ht="38.25" customHeight="1">
      <c r="B303" s="40"/>
      <c r="C303" s="187" t="s">
        <v>510</v>
      </c>
      <c r="D303" s="187" t="s">
        <v>140</v>
      </c>
      <c r="E303" s="188" t="s">
        <v>511</v>
      </c>
      <c r="F303" s="189" t="s">
        <v>512</v>
      </c>
      <c r="G303" s="190" t="s">
        <v>182</v>
      </c>
      <c r="H303" s="191">
        <v>1.2999999999999999E-2</v>
      </c>
      <c r="I303" s="192"/>
      <c r="J303" s="193">
        <f>ROUND(I303*H303,0)</f>
        <v>0</v>
      </c>
      <c r="K303" s="189" t="s">
        <v>144</v>
      </c>
      <c r="L303" s="60"/>
      <c r="M303" s="194" t="s">
        <v>23</v>
      </c>
      <c r="N303" s="195" t="s">
        <v>50</v>
      </c>
      <c r="O303" s="41"/>
      <c r="P303" s="196">
        <f>O303*H303</f>
        <v>0</v>
      </c>
      <c r="Q303" s="196">
        <v>0</v>
      </c>
      <c r="R303" s="196">
        <f>Q303*H303</f>
        <v>0</v>
      </c>
      <c r="S303" s="196">
        <v>0</v>
      </c>
      <c r="T303" s="197">
        <f>S303*H303</f>
        <v>0</v>
      </c>
      <c r="AR303" s="23" t="s">
        <v>231</v>
      </c>
      <c r="AT303" s="23" t="s">
        <v>140</v>
      </c>
      <c r="AU303" s="23" t="s">
        <v>146</v>
      </c>
      <c r="AY303" s="23" t="s">
        <v>138</v>
      </c>
      <c r="BE303" s="198">
        <f>IF(N303="základní",J303,0)</f>
        <v>0</v>
      </c>
      <c r="BF303" s="198">
        <f>IF(N303="snížená",J303,0)</f>
        <v>0</v>
      </c>
      <c r="BG303" s="198">
        <f>IF(N303="zákl. přenesená",J303,0)</f>
        <v>0</v>
      </c>
      <c r="BH303" s="198">
        <f>IF(N303="sníž. přenesená",J303,0)</f>
        <v>0</v>
      </c>
      <c r="BI303" s="198">
        <f>IF(N303="nulová",J303,0)</f>
        <v>0</v>
      </c>
      <c r="BJ303" s="23" t="s">
        <v>146</v>
      </c>
      <c r="BK303" s="198">
        <f>ROUND(I303*H303,0)</f>
        <v>0</v>
      </c>
      <c r="BL303" s="23" t="s">
        <v>231</v>
      </c>
      <c r="BM303" s="23" t="s">
        <v>513</v>
      </c>
    </row>
    <row r="304" spans="2:65" s="1" customFormat="1" ht="121.5">
      <c r="B304" s="40"/>
      <c r="C304" s="62"/>
      <c r="D304" s="199" t="s">
        <v>148</v>
      </c>
      <c r="E304" s="62"/>
      <c r="F304" s="200" t="s">
        <v>514</v>
      </c>
      <c r="G304" s="62"/>
      <c r="H304" s="62"/>
      <c r="I304" s="158"/>
      <c r="J304" s="62"/>
      <c r="K304" s="62"/>
      <c r="L304" s="60"/>
      <c r="M304" s="201"/>
      <c r="N304" s="41"/>
      <c r="O304" s="41"/>
      <c r="P304" s="41"/>
      <c r="Q304" s="41"/>
      <c r="R304" s="41"/>
      <c r="S304" s="41"/>
      <c r="T304" s="77"/>
      <c r="AT304" s="23" t="s">
        <v>148</v>
      </c>
      <c r="AU304" s="23" t="s">
        <v>146</v>
      </c>
    </row>
    <row r="305" spans="2:65" s="10" customFormat="1" ht="29.85" customHeight="1">
      <c r="B305" s="171"/>
      <c r="C305" s="172"/>
      <c r="D305" s="173" t="s">
        <v>77</v>
      </c>
      <c r="E305" s="185" t="s">
        <v>515</v>
      </c>
      <c r="F305" s="185" t="s">
        <v>516</v>
      </c>
      <c r="G305" s="172"/>
      <c r="H305" s="172"/>
      <c r="I305" s="175"/>
      <c r="J305" s="186">
        <f>BK305</f>
        <v>0</v>
      </c>
      <c r="K305" s="172"/>
      <c r="L305" s="177"/>
      <c r="M305" s="178"/>
      <c r="N305" s="179"/>
      <c r="O305" s="179"/>
      <c r="P305" s="180">
        <f>SUM(P306:P347)</f>
        <v>0</v>
      </c>
      <c r="Q305" s="179"/>
      <c r="R305" s="180">
        <f>SUM(R306:R347)</f>
        <v>3.7537300800000004</v>
      </c>
      <c r="S305" s="179"/>
      <c r="T305" s="181">
        <f>SUM(T306:T347)</f>
        <v>0.21859039999999999</v>
      </c>
      <c r="AR305" s="182" t="s">
        <v>146</v>
      </c>
      <c r="AT305" s="183" t="s">
        <v>77</v>
      </c>
      <c r="AU305" s="183" t="s">
        <v>10</v>
      </c>
      <c r="AY305" s="182" t="s">
        <v>138</v>
      </c>
      <c r="BK305" s="184">
        <f>SUM(BK306:BK347)</f>
        <v>0</v>
      </c>
    </row>
    <row r="306" spans="2:65" s="1" customFormat="1" ht="38.25" customHeight="1">
      <c r="B306" s="40"/>
      <c r="C306" s="187" t="s">
        <v>517</v>
      </c>
      <c r="D306" s="187" t="s">
        <v>140</v>
      </c>
      <c r="E306" s="188" t="s">
        <v>518</v>
      </c>
      <c r="F306" s="189" t="s">
        <v>519</v>
      </c>
      <c r="G306" s="190" t="s">
        <v>156</v>
      </c>
      <c r="H306" s="191">
        <v>1.4259999999999999</v>
      </c>
      <c r="I306" s="192"/>
      <c r="J306" s="193">
        <f>ROUND(I306*H306,0)</f>
        <v>0</v>
      </c>
      <c r="K306" s="189" t="s">
        <v>144</v>
      </c>
      <c r="L306" s="60"/>
      <c r="M306" s="194" t="s">
        <v>23</v>
      </c>
      <c r="N306" s="195" t="s">
        <v>50</v>
      </c>
      <c r="O306" s="41"/>
      <c r="P306" s="196">
        <f>O306*H306</f>
        <v>0</v>
      </c>
      <c r="Q306" s="196">
        <v>2.5999999999999999E-2</v>
      </c>
      <c r="R306" s="196">
        <f>Q306*H306</f>
        <v>3.7075999999999998E-2</v>
      </c>
      <c r="S306" s="196">
        <v>0</v>
      </c>
      <c r="T306" s="197">
        <f>S306*H306</f>
        <v>0</v>
      </c>
      <c r="AR306" s="23" t="s">
        <v>231</v>
      </c>
      <c r="AT306" s="23" t="s">
        <v>140</v>
      </c>
      <c r="AU306" s="23" t="s">
        <v>146</v>
      </c>
      <c r="AY306" s="23" t="s">
        <v>138</v>
      </c>
      <c r="BE306" s="198">
        <f>IF(N306="základní",J306,0)</f>
        <v>0</v>
      </c>
      <c r="BF306" s="198">
        <f>IF(N306="snížená",J306,0)</f>
        <v>0</v>
      </c>
      <c r="BG306" s="198">
        <f>IF(N306="zákl. přenesená",J306,0)</f>
        <v>0</v>
      </c>
      <c r="BH306" s="198">
        <f>IF(N306="sníž. přenesená",J306,0)</f>
        <v>0</v>
      </c>
      <c r="BI306" s="198">
        <f>IF(N306="nulová",J306,0)</f>
        <v>0</v>
      </c>
      <c r="BJ306" s="23" t="s">
        <v>146</v>
      </c>
      <c r="BK306" s="198">
        <f>ROUND(I306*H306,0)</f>
        <v>0</v>
      </c>
      <c r="BL306" s="23" t="s">
        <v>231</v>
      </c>
      <c r="BM306" s="23" t="s">
        <v>520</v>
      </c>
    </row>
    <row r="307" spans="2:65" s="11" customFormat="1" ht="13.5">
      <c r="B307" s="202"/>
      <c r="C307" s="203"/>
      <c r="D307" s="199" t="s">
        <v>150</v>
      </c>
      <c r="E307" s="204" t="s">
        <v>23</v>
      </c>
      <c r="F307" s="205" t="s">
        <v>521</v>
      </c>
      <c r="G307" s="203"/>
      <c r="H307" s="204" t="s">
        <v>23</v>
      </c>
      <c r="I307" s="206"/>
      <c r="J307" s="203"/>
      <c r="K307" s="203"/>
      <c r="L307" s="207"/>
      <c r="M307" s="208"/>
      <c r="N307" s="209"/>
      <c r="O307" s="209"/>
      <c r="P307" s="209"/>
      <c r="Q307" s="209"/>
      <c r="R307" s="209"/>
      <c r="S307" s="209"/>
      <c r="T307" s="210"/>
      <c r="AT307" s="211" t="s">
        <v>150</v>
      </c>
      <c r="AU307" s="211" t="s">
        <v>146</v>
      </c>
      <c r="AV307" s="11" t="s">
        <v>10</v>
      </c>
      <c r="AW307" s="11" t="s">
        <v>41</v>
      </c>
      <c r="AX307" s="11" t="s">
        <v>78</v>
      </c>
      <c r="AY307" s="211" t="s">
        <v>138</v>
      </c>
    </row>
    <row r="308" spans="2:65" s="12" customFormat="1" ht="13.5">
      <c r="B308" s="212"/>
      <c r="C308" s="213"/>
      <c r="D308" s="199" t="s">
        <v>150</v>
      </c>
      <c r="E308" s="214" t="s">
        <v>23</v>
      </c>
      <c r="F308" s="215" t="s">
        <v>522</v>
      </c>
      <c r="G308" s="213"/>
      <c r="H308" s="216">
        <v>1.4259999999999999</v>
      </c>
      <c r="I308" s="217"/>
      <c r="J308" s="213"/>
      <c r="K308" s="213"/>
      <c r="L308" s="218"/>
      <c r="M308" s="219"/>
      <c r="N308" s="220"/>
      <c r="O308" s="220"/>
      <c r="P308" s="220"/>
      <c r="Q308" s="220"/>
      <c r="R308" s="220"/>
      <c r="S308" s="220"/>
      <c r="T308" s="221"/>
      <c r="AT308" s="222" t="s">
        <v>150</v>
      </c>
      <c r="AU308" s="222" t="s">
        <v>146</v>
      </c>
      <c r="AV308" s="12" t="s">
        <v>146</v>
      </c>
      <c r="AW308" s="12" t="s">
        <v>41</v>
      </c>
      <c r="AX308" s="12" t="s">
        <v>78</v>
      </c>
      <c r="AY308" s="222" t="s">
        <v>138</v>
      </c>
    </row>
    <row r="309" spans="2:65" s="13" customFormat="1" ht="13.5">
      <c r="B309" s="223"/>
      <c r="C309" s="224"/>
      <c r="D309" s="199" t="s">
        <v>150</v>
      </c>
      <c r="E309" s="225" t="s">
        <v>23</v>
      </c>
      <c r="F309" s="226" t="s">
        <v>153</v>
      </c>
      <c r="G309" s="224"/>
      <c r="H309" s="227">
        <v>1.4259999999999999</v>
      </c>
      <c r="I309" s="228"/>
      <c r="J309" s="224"/>
      <c r="K309" s="224"/>
      <c r="L309" s="229"/>
      <c r="M309" s="230"/>
      <c r="N309" s="231"/>
      <c r="O309" s="231"/>
      <c r="P309" s="231"/>
      <c r="Q309" s="231"/>
      <c r="R309" s="231"/>
      <c r="S309" s="231"/>
      <c r="T309" s="232"/>
      <c r="AT309" s="233" t="s">
        <v>150</v>
      </c>
      <c r="AU309" s="233" t="s">
        <v>146</v>
      </c>
      <c r="AV309" s="13" t="s">
        <v>145</v>
      </c>
      <c r="AW309" s="13" t="s">
        <v>41</v>
      </c>
      <c r="AX309" s="13" t="s">
        <v>10</v>
      </c>
      <c r="AY309" s="233" t="s">
        <v>138</v>
      </c>
    </row>
    <row r="310" spans="2:65" s="1" customFormat="1" ht="16.5" customHeight="1">
      <c r="B310" s="40"/>
      <c r="C310" s="234" t="s">
        <v>523</v>
      </c>
      <c r="D310" s="234" t="s">
        <v>191</v>
      </c>
      <c r="E310" s="235" t="s">
        <v>524</v>
      </c>
      <c r="F310" s="236" t="s">
        <v>525</v>
      </c>
      <c r="G310" s="237" t="s">
        <v>209</v>
      </c>
      <c r="H310" s="238">
        <v>73.42</v>
      </c>
      <c r="I310" s="239"/>
      <c r="J310" s="240">
        <f>ROUND(I310*H310,0)</f>
        <v>0</v>
      </c>
      <c r="K310" s="236" t="s">
        <v>144</v>
      </c>
      <c r="L310" s="241"/>
      <c r="M310" s="242" t="s">
        <v>23</v>
      </c>
      <c r="N310" s="243" t="s">
        <v>50</v>
      </c>
      <c r="O310" s="41"/>
      <c r="P310" s="196">
        <f>O310*H310</f>
        <v>0</v>
      </c>
      <c r="Q310" s="196">
        <v>1E-3</v>
      </c>
      <c r="R310" s="196">
        <f>Q310*H310</f>
        <v>7.3419999999999999E-2</v>
      </c>
      <c r="S310" s="196">
        <v>0</v>
      </c>
      <c r="T310" s="197">
        <f>S310*H310</f>
        <v>0</v>
      </c>
      <c r="AR310" s="23" t="s">
        <v>317</v>
      </c>
      <c r="AT310" s="23" t="s">
        <v>191</v>
      </c>
      <c r="AU310" s="23" t="s">
        <v>146</v>
      </c>
      <c r="AY310" s="23" t="s">
        <v>138</v>
      </c>
      <c r="BE310" s="198">
        <f>IF(N310="základní",J310,0)</f>
        <v>0</v>
      </c>
      <c r="BF310" s="198">
        <f>IF(N310="snížená",J310,0)</f>
        <v>0</v>
      </c>
      <c r="BG310" s="198">
        <f>IF(N310="zákl. přenesená",J310,0)</f>
        <v>0</v>
      </c>
      <c r="BH310" s="198">
        <f>IF(N310="sníž. přenesená",J310,0)</f>
        <v>0</v>
      </c>
      <c r="BI310" s="198">
        <f>IF(N310="nulová",J310,0)</f>
        <v>0</v>
      </c>
      <c r="BJ310" s="23" t="s">
        <v>146</v>
      </c>
      <c r="BK310" s="198">
        <f>ROUND(I310*H310,0)</f>
        <v>0</v>
      </c>
      <c r="BL310" s="23" t="s">
        <v>231</v>
      </c>
      <c r="BM310" s="23" t="s">
        <v>526</v>
      </c>
    </row>
    <row r="311" spans="2:65" s="12" customFormat="1" ht="13.5">
      <c r="B311" s="212"/>
      <c r="C311" s="213"/>
      <c r="D311" s="199" t="s">
        <v>150</v>
      </c>
      <c r="E311" s="213"/>
      <c r="F311" s="215" t="s">
        <v>527</v>
      </c>
      <c r="G311" s="213"/>
      <c r="H311" s="216">
        <v>73.42</v>
      </c>
      <c r="I311" s="217"/>
      <c r="J311" s="213"/>
      <c r="K311" s="213"/>
      <c r="L311" s="218"/>
      <c r="M311" s="219"/>
      <c r="N311" s="220"/>
      <c r="O311" s="220"/>
      <c r="P311" s="220"/>
      <c r="Q311" s="220"/>
      <c r="R311" s="220"/>
      <c r="S311" s="220"/>
      <c r="T311" s="221"/>
      <c r="AT311" s="222" t="s">
        <v>150</v>
      </c>
      <c r="AU311" s="222" t="s">
        <v>146</v>
      </c>
      <c r="AV311" s="12" t="s">
        <v>146</v>
      </c>
      <c r="AW311" s="12" t="s">
        <v>6</v>
      </c>
      <c r="AX311" s="12" t="s">
        <v>10</v>
      </c>
      <c r="AY311" s="222" t="s">
        <v>138</v>
      </c>
    </row>
    <row r="312" spans="2:65" s="1" customFormat="1" ht="38.25" customHeight="1">
      <c r="B312" s="40"/>
      <c r="C312" s="187" t="s">
        <v>528</v>
      </c>
      <c r="D312" s="187" t="s">
        <v>140</v>
      </c>
      <c r="E312" s="188" t="s">
        <v>518</v>
      </c>
      <c r="F312" s="189" t="s">
        <v>519</v>
      </c>
      <c r="G312" s="190" t="s">
        <v>156</v>
      </c>
      <c r="H312" s="191">
        <v>35.463999999999999</v>
      </c>
      <c r="I312" s="192"/>
      <c r="J312" s="193">
        <f>ROUND(I312*H312,0)</f>
        <v>0</v>
      </c>
      <c r="K312" s="189" t="s">
        <v>144</v>
      </c>
      <c r="L312" s="60"/>
      <c r="M312" s="194" t="s">
        <v>23</v>
      </c>
      <c r="N312" s="195" t="s">
        <v>50</v>
      </c>
      <c r="O312" s="41"/>
      <c r="P312" s="196">
        <f>O312*H312</f>
        <v>0</v>
      </c>
      <c r="Q312" s="196">
        <v>2.5999999999999999E-2</v>
      </c>
      <c r="R312" s="196">
        <f>Q312*H312</f>
        <v>0.92206399999999988</v>
      </c>
      <c r="S312" s="196">
        <v>0</v>
      </c>
      <c r="T312" s="197">
        <f>S312*H312</f>
        <v>0</v>
      </c>
      <c r="AR312" s="23" t="s">
        <v>231</v>
      </c>
      <c r="AT312" s="23" t="s">
        <v>140</v>
      </c>
      <c r="AU312" s="23" t="s">
        <v>146</v>
      </c>
      <c r="AY312" s="23" t="s">
        <v>138</v>
      </c>
      <c r="BE312" s="198">
        <f>IF(N312="základní",J312,0)</f>
        <v>0</v>
      </c>
      <c r="BF312" s="198">
        <f>IF(N312="snížená",J312,0)</f>
        <v>0</v>
      </c>
      <c r="BG312" s="198">
        <f>IF(N312="zákl. přenesená",J312,0)</f>
        <v>0</v>
      </c>
      <c r="BH312" s="198">
        <f>IF(N312="sníž. přenesená",J312,0)</f>
        <v>0</v>
      </c>
      <c r="BI312" s="198">
        <f>IF(N312="nulová",J312,0)</f>
        <v>0</v>
      </c>
      <c r="BJ312" s="23" t="s">
        <v>146</v>
      </c>
      <c r="BK312" s="198">
        <f>ROUND(I312*H312,0)</f>
        <v>0</v>
      </c>
      <c r="BL312" s="23" t="s">
        <v>231</v>
      </c>
      <c r="BM312" s="23" t="s">
        <v>529</v>
      </c>
    </row>
    <row r="313" spans="2:65" s="11" customFormat="1" ht="13.5">
      <c r="B313" s="202"/>
      <c r="C313" s="203"/>
      <c r="D313" s="199" t="s">
        <v>150</v>
      </c>
      <c r="E313" s="204" t="s">
        <v>23</v>
      </c>
      <c r="F313" s="205" t="s">
        <v>530</v>
      </c>
      <c r="G313" s="203"/>
      <c r="H313" s="204" t="s">
        <v>23</v>
      </c>
      <c r="I313" s="206"/>
      <c r="J313" s="203"/>
      <c r="K313" s="203"/>
      <c r="L313" s="207"/>
      <c r="M313" s="208"/>
      <c r="N313" s="209"/>
      <c r="O313" s="209"/>
      <c r="P313" s="209"/>
      <c r="Q313" s="209"/>
      <c r="R313" s="209"/>
      <c r="S313" s="209"/>
      <c r="T313" s="210"/>
      <c r="AT313" s="211" t="s">
        <v>150</v>
      </c>
      <c r="AU313" s="211" t="s">
        <v>146</v>
      </c>
      <c r="AV313" s="11" t="s">
        <v>10</v>
      </c>
      <c r="AW313" s="11" t="s">
        <v>41</v>
      </c>
      <c r="AX313" s="11" t="s">
        <v>78</v>
      </c>
      <c r="AY313" s="211" t="s">
        <v>138</v>
      </c>
    </row>
    <row r="314" spans="2:65" s="12" customFormat="1" ht="13.5">
      <c r="B314" s="212"/>
      <c r="C314" s="213"/>
      <c r="D314" s="199" t="s">
        <v>150</v>
      </c>
      <c r="E314" s="214" t="s">
        <v>23</v>
      </c>
      <c r="F314" s="215" t="s">
        <v>531</v>
      </c>
      <c r="G314" s="213"/>
      <c r="H314" s="216">
        <v>35.463999999999999</v>
      </c>
      <c r="I314" s="217"/>
      <c r="J314" s="213"/>
      <c r="K314" s="213"/>
      <c r="L314" s="218"/>
      <c r="M314" s="219"/>
      <c r="N314" s="220"/>
      <c r="O314" s="220"/>
      <c r="P314" s="220"/>
      <c r="Q314" s="220"/>
      <c r="R314" s="220"/>
      <c r="S314" s="220"/>
      <c r="T314" s="221"/>
      <c r="AT314" s="222" t="s">
        <v>150</v>
      </c>
      <c r="AU314" s="222" t="s">
        <v>146</v>
      </c>
      <c r="AV314" s="12" t="s">
        <v>146</v>
      </c>
      <c r="AW314" s="12" t="s">
        <v>41</v>
      </c>
      <c r="AX314" s="12" t="s">
        <v>78</v>
      </c>
      <c r="AY314" s="222" t="s">
        <v>138</v>
      </c>
    </row>
    <row r="315" spans="2:65" s="13" customFormat="1" ht="13.5">
      <c r="B315" s="223"/>
      <c r="C315" s="224"/>
      <c r="D315" s="199" t="s">
        <v>150</v>
      </c>
      <c r="E315" s="225" t="s">
        <v>23</v>
      </c>
      <c r="F315" s="226" t="s">
        <v>153</v>
      </c>
      <c r="G315" s="224"/>
      <c r="H315" s="227">
        <v>35.463999999999999</v>
      </c>
      <c r="I315" s="228"/>
      <c r="J315" s="224"/>
      <c r="K315" s="224"/>
      <c r="L315" s="229"/>
      <c r="M315" s="230"/>
      <c r="N315" s="231"/>
      <c r="O315" s="231"/>
      <c r="P315" s="231"/>
      <c r="Q315" s="231"/>
      <c r="R315" s="231"/>
      <c r="S315" s="231"/>
      <c r="T315" s="232"/>
      <c r="AT315" s="233" t="s">
        <v>150</v>
      </c>
      <c r="AU315" s="233" t="s">
        <v>146</v>
      </c>
      <c r="AV315" s="13" t="s">
        <v>145</v>
      </c>
      <c r="AW315" s="13" t="s">
        <v>41</v>
      </c>
      <c r="AX315" s="13" t="s">
        <v>10</v>
      </c>
      <c r="AY315" s="233" t="s">
        <v>138</v>
      </c>
    </row>
    <row r="316" spans="2:65" s="1" customFormat="1" ht="16.5" customHeight="1">
      <c r="B316" s="40"/>
      <c r="C316" s="234" t="s">
        <v>532</v>
      </c>
      <c r="D316" s="234" t="s">
        <v>191</v>
      </c>
      <c r="E316" s="235" t="s">
        <v>524</v>
      </c>
      <c r="F316" s="236" t="s">
        <v>525</v>
      </c>
      <c r="G316" s="237" t="s">
        <v>209</v>
      </c>
      <c r="H316" s="238">
        <v>1861.85</v>
      </c>
      <c r="I316" s="239"/>
      <c r="J316" s="240">
        <f>ROUND(I316*H316,0)</f>
        <v>0</v>
      </c>
      <c r="K316" s="236" t="s">
        <v>144</v>
      </c>
      <c r="L316" s="241"/>
      <c r="M316" s="242" t="s">
        <v>23</v>
      </c>
      <c r="N316" s="243" t="s">
        <v>50</v>
      </c>
      <c r="O316" s="41"/>
      <c r="P316" s="196">
        <f>O316*H316</f>
        <v>0</v>
      </c>
      <c r="Q316" s="196">
        <v>1E-3</v>
      </c>
      <c r="R316" s="196">
        <f>Q316*H316</f>
        <v>1.86185</v>
      </c>
      <c r="S316" s="196">
        <v>0</v>
      </c>
      <c r="T316" s="197">
        <f>S316*H316</f>
        <v>0</v>
      </c>
      <c r="AR316" s="23" t="s">
        <v>317</v>
      </c>
      <c r="AT316" s="23" t="s">
        <v>191</v>
      </c>
      <c r="AU316" s="23" t="s">
        <v>146</v>
      </c>
      <c r="AY316" s="23" t="s">
        <v>138</v>
      </c>
      <c r="BE316" s="198">
        <f>IF(N316="základní",J316,0)</f>
        <v>0</v>
      </c>
      <c r="BF316" s="198">
        <f>IF(N316="snížená",J316,0)</f>
        <v>0</v>
      </c>
      <c r="BG316" s="198">
        <f>IF(N316="zákl. přenesená",J316,0)</f>
        <v>0</v>
      </c>
      <c r="BH316" s="198">
        <f>IF(N316="sníž. přenesená",J316,0)</f>
        <v>0</v>
      </c>
      <c r="BI316" s="198">
        <f>IF(N316="nulová",J316,0)</f>
        <v>0</v>
      </c>
      <c r="BJ316" s="23" t="s">
        <v>146</v>
      </c>
      <c r="BK316" s="198">
        <f>ROUND(I316*H316,0)</f>
        <v>0</v>
      </c>
      <c r="BL316" s="23" t="s">
        <v>231</v>
      </c>
      <c r="BM316" s="23" t="s">
        <v>533</v>
      </c>
    </row>
    <row r="317" spans="2:65" s="12" customFormat="1" ht="13.5">
      <c r="B317" s="212"/>
      <c r="C317" s="213"/>
      <c r="D317" s="199" t="s">
        <v>150</v>
      </c>
      <c r="E317" s="213"/>
      <c r="F317" s="215" t="s">
        <v>534</v>
      </c>
      <c r="G317" s="213"/>
      <c r="H317" s="216">
        <v>1861.85</v>
      </c>
      <c r="I317" s="217"/>
      <c r="J317" s="213"/>
      <c r="K317" s="213"/>
      <c r="L317" s="218"/>
      <c r="M317" s="219"/>
      <c r="N317" s="220"/>
      <c r="O317" s="220"/>
      <c r="P317" s="220"/>
      <c r="Q317" s="220"/>
      <c r="R317" s="220"/>
      <c r="S317" s="220"/>
      <c r="T317" s="221"/>
      <c r="AT317" s="222" t="s">
        <v>150</v>
      </c>
      <c r="AU317" s="222" t="s">
        <v>146</v>
      </c>
      <c r="AV317" s="12" t="s">
        <v>146</v>
      </c>
      <c r="AW317" s="12" t="s">
        <v>6</v>
      </c>
      <c r="AX317" s="12" t="s">
        <v>10</v>
      </c>
      <c r="AY317" s="222" t="s">
        <v>138</v>
      </c>
    </row>
    <row r="318" spans="2:65" s="1" customFormat="1" ht="38.25" customHeight="1">
      <c r="B318" s="40"/>
      <c r="C318" s="187" t="s">
        <v>535</v>
      </c>
      <c r="D318" s="187" t="s">
        <v>140</v>
      </c>
      <c r="E318" s="188" t="s">
        <v>536</v>
      </c>
      <c r="F318" s="189" t="s">
        <v>537</v>
      </c>
      <c r="G318" s="190" t="s">
        <v>143</v>
      </c>
      <c r="H318" s="191">
        <v>156.136</v>
      </c>
      <c r="I318" s="192"/>
      <c r="J318" s="193">
        <f>ROUND(I318*H318,0)</f>
        <v>0</v>
      </c>
      <c r="K318" s="189" t="s">
        <v>144</v>
      </c>
      <c r="L318" s="60"/>
      <c r="M318" s="194" t="s">
        <v>23</v>
      </c>
      <c r="N318" s="195" t="s">
        <v>50</v>
      </c>
      <c r="O318" s="41"/>
      <c r="P318" s="196">
        <f>O318*H318</f>
        <v>0</v>
      </c>
      <c r="Q318" s="196">
        <v>0</v>
      </c>
      <c r="R318" s="196">
        <f>Q318*H318</f>
        <v>0</v>
      </c>
      <c r="S318" s="196">
        <v>1.4E-3</v>
      </c>
      <c r="T318" s="197">
        <f>S318*H318</f>
        <v>0.21859039999999999</v>
      </c>
      <c r="AR318" s="23" t="s">
        <v>231</v>
      </c>
      <c r="AT318" s="23" t="s">
        <v>140</v>
      </c>
      <c r="AU318" s="23" t="s">
        <v>146</v>
      </c>
      <c r="AY318" s="23" t="s">
        <v>138</v>
      </c>
      <c r="BE318" s="198">
        <f>IF(N318="základní",J318,0)</f>
        <v>0</v>
      </c>
      <c r="BF318" s="198">
        <f>IF(N318="snížená",J318,0)</f>
        <v>0</v>
      </c>
      <c r="BG318" s="198">
        <f>IF(N318="zákl. přenesená",J318,0)</f>
        <v>0</v>
      </c>
      <c r="BH318" s="198">
        <f>IF(N318="sníž. přenesená",J318,0)</f>
        <v>0</v>
      </c>
      <c r="BI318" s="198">
        <f>IF(N318="nulová",J318,0)</f>
        <v>0</v>
      </c>
      <c r="BJ318" s="23" t="s">
        <v>146</v>
      </c>
      <c r="BK318" s="198">
        <f>ROUND(I318*H318,0)</f>
        <v>0</v>
      </c>
      <c r="BL318" s="23" t="s">
        <v>231</v>
      </c>
      <c r="BM318" s="23" t="s">
        <v>538</v>
      </c>
    </row>
    <row r="319" spans="2:65" s="1" customFormat="1" ht="67.5">
      <c r="B319" s="40"/>
      <c r="C319" s="62"/>
      <c r="D319" s="199" t="s">
        <v>148</v>
      </c>
      <c r="E319" s="62"/>
      <c r="F319" s="200" t="s">
        <v>539</v>
      </c>
      <c r="G319" s="62"/>
      <c r="H319" s="62"/>
      <c r="I319" s="158"/>
      <c r="J319" s="62"/>
      <c r="K319" s="62"/>
      <c r="L319" s="60"/>
      <c r="M319" s="201"/>
      <c r="N319" s="41"/>
      <c r="O319" s="41"/>
      <c r="P319" s="41"/>
      <c r="Q319" s="41"/>
      <c r="R319" s="41"/>
      <c r="S319" s="41"/>
      <c r="T319" s="77"/>
      <c r="AT319" s="23" t="s">
        <v>148</v>
      </c>
      <c r="AU319" s="23" t="s">
        <v>146</v>
      </c>
    </row>
    <row r="320" spans="2:65" s="11" customFormat="1" ht="13.5">
      <c r="B320" s="202"/>
      <c r="C320" s="203"/>
      <c r="D320" s="199" t="s">
        <v>150</v>
      </c>
      <c r="E320" s="204" t="s">
        <v>23</v>
      </c>
      <c r="F320" s="205" t="s">
        <v>540</v>
      </c>
      <c r="G320" s="203"/>
      <c r="H320" s="204" t="s">
        <v>23</v>
      </c>
      <c r="I320" s="206"/>
      <c r="J320" s="203"/>
      <c r="K320" s="203"/>
      <c r="L320" s="207"/>
      <c r="M320" s="208"/>
      <c r="N320" s="209"/>
      <c r="O320" s="209"/>
      <c r="P320" s="209"/>
      <c r="Q320" s="209"/>
      <c r="R320" s="209"/>
      <c r="S320" s="209"/>
      <c r="T320" s="210"/>
      <c r="AT320" s="211" t="s">
        <v>150</v>
      </c>
      <c r="AU320" s="211" t="s">
        <v>146</v>
      </c>
      <c r="AV320" s="11" t="s">
        <v>10</v>
      </c>
      <c r="AW320" s="11" t="s">
        <v>41</v>
      </c>
      <c r="AX320" s="11" t="s">
        <v>78</v>
      </c>
      <c r="AY320" s="211" t="s">
        <v>138</v>
      </c>
    </row>
    <row r="321" spans="2:65" s="12" customFormat="1" ht="13.5">
      <c r="B321" s="212"/>
      <c r="C321" s="213"/>
      <c r="D321" s="199" t="s">
        <v>150</v>
      </c>
      <c r="E321" s="214" t="s">
        <v>23</v>
      </c>
      <c r="F321" s="215" t="s">
        <v>541</v>
      </c>
      <c r="G321" s="213"/>
      <c r="H321" s="216">
        <v>156.136</v>
      </c>
      <c r="I321" s="217"/>
      <c r="J321" s="213"/>
      <c r="K321" s="213"/>
      <c r="L321" s="218"/>
      <c r="M321" s="219"/>
      <c r="N321" s="220"/>
      <c r="O321" s="220"/>
      <c r="P321" s="220"/>
      <c r="Q321" s="220"/>
      <c r="R321" s="220"/>
      <c r="S321" s="220"/>
      <c r="T321" s="221"/>
      <c r="AT321" s="222" t="s">
        <v>150</v>
      </c>
      <c r="AU321" s="222" t="s">
        <v>146</v>
      </c>
      <c r="AV321" s="12" t="s">
        <v>146</v>
      </c>
      <c r="AW321" s="12" t="s">
        <v>41</v>
      </c>
      <c r="AX321" s="12" t="s">
        <v>78</v>
      </c>
      <c r="AY321" s="222" t="s">
        <v>138</v>
      </c>
    </row>
    <row r="322" spans="2:65" s="13" customFormat="1" ht="13.5">
      <c r="B322" s="223"/>
      <c r="C322" s="224"/>
      <c r="D322" s="199" t="s">
        <v>150</v>
      </c>
      <c r="E322" s="225" t="s">
        <v>23</v>
      </c>
      <c r="F322" s="226" t="s">
        <v>153</v>
      </c>
      <c r="G322" s="224"/>
      <c r="H322" s="227">
        <v>156.136</v>
      </c>
      <c r="I322" s="228"/>
      <c r="J322" s="224"/>
      <c r="K322" s="224"/>
      <c r="L322" s="229"/>
      <c r="M322" s="230"/>
      <c r="N322" s="231"/>
      <c r="O322" s="231"/>
      <c r="P322" s="231"/>
      <c r="Q322" s="231"/>
      <c r="R322" s="231"/>
      <c r="S322" s="231"/>
      <c r="T322" s="232"/>
      <c r="AT322" s="233" t="s">
        <v>150</v>
      </c>
      <c r="AU322" s="233" t="s">
        <v>146</v>
      </c>
      <c r="AV322" s="13" t="s">
        <v>145</v>
      </c>
      <c r="AW322" s="13" t="s">
        <v>41</v>
      </c>
      <c r="AX322" s="13" t="s">
        <v>10</v>
      </c>
      <c r="AY322" s="233" t="s">
        <v>138</v>
      </c>
    </row>
    <row r="323" spans="2:65" s="1" customFormat="1" ht="25.5" customHeight="1">
      <c r="B323" s="40"/>
      <c r="C323" s="187" t="s">
        <v>542</v>
      </c>
      <c r="D323" s="187" t="s">
        <v>140</v>
      </c>
      <c r="E323" s="188" t="s">
        <v>543</v>
      </c>
      <c r="F323" s="189" t="s">
        <v>544</v>
      </c>
      <c r="G323" s="190" t="s">
        <v>143</v>
      </c>
      <c r="H323" s="191">
        <v>9.36</v>
      </c>
      <c r="I323" s="192"/>
      <c r="J323" s="193">
        <f>ROUND(I323*H323,0)</f>
        <v>0</v>
      </c>
      <c r="K323" s="189" t="s">
        <v>144</v>
      </c>
      <c r="L323" s="60"/>
      <c r="M323" s="194" t="s">
        <v>23</v>
      </c>
      <c r="N323" s="195" t="s">
        <v>50</v>
      </c>
      <c r="O323" s="41"/>
      <c r="P323" s="196">
        <f>O323*H323</f>
        <v>0</v>
      </c>
      <c r="Q323" s="196">
        <v>6.0000000000000001E-3</v>
      </c>
      <c r="R323" s="196">
        <f>Q323*H323</f>
        <v>5.6159999999999995E-2</v>
      </c>
      <c r="S323" s="196">
        <v>0</v>
      </c>
      <c r="T323" s="197">
        <f>S323*H323</f>
        <v>0</v>
      </c>
      <c r="AR323" s="23" t="s">
        <v>231</v>
      </c>
      <c r="AT323" s="23" t="s">
        <v>140</v>
      </c>
      <c r="AU323" s="23" t="s">
        <v>146</v>
      </c>
      <c r="AY323" s="23" t="s">
        <v>138</v>
      </c>
      <c r="BE323" s="198">
        <f>IF(N323="základní",J323,0)</f>
        <v>0</v>
      </c>
      <c r="BF323" s="198">
        <f>IF(N323="snížená",J323,0)</f>
        <v>0</v>
      </c>
      <c r="BG323" s="198">
        <f>IF(N323="zákl. přenesená",J323,0)</f>
        <v>0</v>
      </c>
      <c r="BH323" s="198">
        <f>IF(N323="sníž. přenesená",J323,0)</f>
        <v>0</v>
      </c>
      <c r="BI323" s="198">
        <f>IF(N323="nulová",J323,0)</f>
        <v>0</v>
      </c>
      <c r="BJ323" s="23" t="s">
        <v>146</v>
      </c>
      <c r="BK323" s="198">
        <f>ROUND(I323*H323,0)</f>
        <v>0</v>
      </c>
      <c r="BL323" s="23" t="s">
        <v>231</v>
      </c>
      <c r="BM323" s="23" t="s">
        <v>545</v>
      </c>
    </row>
    <row r="324" spans="2:65" s="1" customFormat="1" ht="81">
      <c r="B324" s="40"/>
      <c r="C324" s="62"/>
      <c r="D324" s="199" t="s">
        <v>148</v>
      </c>
      <c r="E324" s="62"/>
      <c r="F324" s="200" t="s">
        <v>546</v>
      </c>
      <c r="G324" s="62"/>
      <c r="H324" s="62"/>
      <c r="I324" s="158"/>
      <c r="J324" s="62"/>
      <c r="K324" s="62"/>
      <c r="L324" s="60"/>
      <c r="M324" s="201"/>
      <c r="N324" s="41"/>
      <c r="O324" s="41"/>
      <c r="P324" s="41"/>
      <c r="Q324" s="41"/>
      <c r="R324" s="41"/>
      <c r="S324" s="41"/>
      <c r="T324" s="77"/>
      <c r="AT324" s="23" t="s">
        <v>148</v>
      </c>
      <c r="AU324" s="23" t="s">
        <v>146</v>
      </c>
    </row>
    <row r="325" spans="2:65" s="11" customFormat="1" ht="13.5">
      <c r="B325" s="202"/>
      <c r="C325" s="203"/>
      <c r="D325" s="199" t="s">
        <v>150</v>
      </c>
      <c r="E325" s="204" t="s">
        <v>23</v>
      </c>
      <c r="F325" s="205" t="s">
        <v>503</v>
      </c>
      <c r="G325" s="203"/>
      <c r="H325" s="204" t="s">
        <v>23</v>
      </c>
      <c r="I325" s="206"/>
      <c r="J325" s="203"/>
      <c r="K325" s="203"/>
      <c r="L325" s="207"/>
      <c r="M325" s="208"/>
      <c r="N325" s="209"/>
      <c r="O325" s="209"/>
      <c r="P325" s="209"/>
      <c r="Q325" s="209"/>
      <c r="R325" s="209"/>
      <c r="S325" s="209"/>
      <c r="T325" s="210"/>
      <c r="AT325" s="211" t="s">
        <v>150</v>
      </c>
      <c r="AU325" s="211" t="s">
        <v>146</v>
      </c>
      <c r="AV325" s="11" t="s">
        <v>10</v>
      </c>
      <c r="AW325" s="11" t="s">
        <v>41</v>
      </c>
      <c r="AX325" s="11" t="s">
        <v>78</v>
      </c>
      <c r="AY325" s="211" t="s">
        <v>138</v>
      </c>
    </row>
    <row r="326" spans="2:65" s="12" customFormat="1" ht="13.5">
      <c r="B326" s="212"/>
      <c r="C326" s="213"/>
      <c r="D326" s="199" t="s">
        <v>150</v>
      </c>
      <c r="E326" s="214" t="s">
        <v>23</v>
      </c>
      <c r="F326" s="215" t="s">
        <v>504</v>
      </c>
      <c r="G326" s="213"/>
      <c r="H326" s="216">
        <v>9.36</v>
      </c>
      <c r="I326" s="217"/>
      <c r="J326" s="213"/>
      <c r="K326" s="213"/>
      <c r="L326" s="218"/>
      <c r="M326" s="219"/>
      <c r="N326" s="220"/>
      <c r="O326" s="220"/>
      <c r="P326" s="220"/>
      <c r="Q326" s="220"/>
      <c r="R326" s="220"/>
      <c r="S326" s="220"/>
      <c r="T326" s="221"/>
      <c r="AT326" s="222" t="s">
        <v>150</v>
      </c>
      <c r="AU326" s="222" t="s">
        <v>146</v>
      </c>
      <c r="AV326" s="12" t="s">
        <v>146</v>
      </c>
      <c r="AW326" s="12" t="s">
        <v>41</v>
      </c>
      <c r="AX326" s="12" t="s">
        <v>78</v>
      </c>
      <c r="AY326" s="222" t="s">
        <v>138</v>
      </c>
    </row>
    <row r="327" spans="2:65" s="13" customFormat="1" ht="13.5">
      <c r="B327" s="223"/>
      <c r="C327" s="224"/>
      <c r="D327" s="199" t="s">
        <v>150</v>
      </c>
      <c r="E327" s="225" t="s">
        <v>23</v>
      </c>
      <c r="F327" s="226" t="s">
        <v>153</v>
      </c>
      <c r="G327" s="224"/>
      <c r="H327" s="227">
        <v>9.36</v>
      </c>
      <c r="I327" s="228"/>
      <c r="J327" s="224"/>
      <c r="K327" s="224"/>
      <c r="L327" s="229"/>
      <c r="M327" s="230"/>
      <c r="N327" s="231"/>
      <c r="O327" s="231"/>
      <c r="P327" s="231"/>
      <c r="Q327" s="231"/>
      <c r="R327" s="231"/>
      <c r="S327" s="231"/>
      <c r="T327" s="232"/>
      <c r="AT327" s="233" t="s">
        <v>150</v>
      </c>
      <c r="AU327" s="233" t="s">
        <v>146</v>
      </c>
      <c r="AV327" s="13" t="s">
        <v>145</v>
      </c>
      <c r="AW327" s="13" t="s">
        <v>41</v>
      </c>
      <c r="AX327" s="13" t="s">
        <v>10</v>
      </c>
      <c r="AY327" s="233" t="s">
        <v>138</v>
      </c>
    </row>
    <row r="328" spans="2:65" s="1" customFormat="1" ht="16.5" customHeight="1">
      <c r="B328" s="40"/>
      <c r="C328" s="234" t="s">
        <v>547</v>
      </c>
      <c r="D328" s="234" t="s">
        <v>191</v>
      </c>
      <c r="E328" s="235" t="s">
        <v>548</v>
      </c>
      <c r="F328" s="236" t="s">
        <v>549</v>
      </c>
      <c r="G328" s="237" t="s">
        <v>143</v>
      </c>
      <c r="H328" s="238">
        <v>9.5470000000000006</v>
      </c>
      <c r="I328" s="239"/>
      <c r="J328" s="240">
        <f>ROUND(I328*H328,0)</f>
        <v>0</v>
      </c>
      <c r="K328" s="236" t="s">
        <v>144</v>
      </c>
      <c r="L328" s="241"/>
      <c r="M328" s="242" t="s">
        <v>23</v>
      </c>
      <c r="N328" s="243" t="s">
        <v>50</v>
      </c>
      <c r="O328" s="41"/>
      <c r="P328" s="196">
        <f>O328*H328</f>
        <v>0</v>
      </c>
      <c r="Q328" s="196">
        <v>4.7999999999999996E-3</v>
      </c>
      <c r="R328" s="196">
        <f>Q328*H328</f>
        <v>4.5825600000000001E-2</v>
      </c>
      <c r="S328" s="196">
        <v>0</v>
      </c>
      <c r="T328" s="197">
        <f>S328*H328</f>
        <v>0</v>
      </c>
      <c r="AR328" s="23" t="s">
        <v>317</v>
      </c>
      <c r="AT328" s="23" t="s">
        <v>191</v>
      </c>
      <c r="AU328" s="23" t="s">
        <v>146</v>
      </c>
      <c r="AY328" s="23" t="s">
        <v>138</v>
      </c>
      <c r="BE328" s="198">
        <f>IF(N328="základní",J328,0)</f>
        <v>0</v>
      </c>
      <c r="BF328" s="198">
        <f>IF(N328="snížená",J328,0)</f>
        <v>0</v>
      </c>
      <c r="BG328" s="198">
        <f>IF(N328="zákl. přenesená",J328,0)</f>
        <v>0</v>
      </c>
      <c r="BH328" s="198">
        <f>IF(N328="sníž. přenesená",J328,0)</f>
        <v>0</v>
      </c>
      <c r="BI328" s="198">
        <f>IF(N328="nulová",J328,0)</f>
        <v>0</v>
      </c>
      <c r="BJ328" s="23" t="s">
        <v>146</v>
      </c>
      <c r="BK328" s="198">
        <f>ROUND(I328*H328,0)</f>
        <v>0</v>
      </c>
      <c r="BL328" s="23" t="s">
        <v>231</v>
      </c>
      <c r="BM328" s="23" t="s">
        <v>550</v>
      </c>
    </row>
    <row r="329" spans="2:65" s="12" customFormat="1" ht="13.5">
      <c r="B329" s="212"/>
      <c r="C329" s="213"/>
      <c r="D329" s="199" t="s">
        <v>150</v>
      </c>
      <c r="E329" s="213"/>
      <c r="F329" s="215" t="s">
        <v>551</v>
      </c>
      <c r="G329" s="213"/>
      <c r="H329" s="216">
        <v>9.5470000000000006</v>
      </c>
      <c r="I329" s="217"/>
      <c r="J329" s="213"/>
      <c r="K329" s="213"/>
      <c r="L329" s="218"/>
      <c r="M329" s="219"/>
      <c r="N329" s="220"/>
      <c r="O329" s="220"/>
      <c r="P329" s="220"/>
      <c r="Q329" s="220"/>
      <c r="R329" s="220"/>
      <c r="S329" s="220"/>
      <c r="T329" s="221"/>
      <c r="AT329" s="222" t="s">
        <v>150</v>
      </c>
      <c r="AU329" s="222" t="s">
        <v>146</v>
      </c>
      <c r="AV329" s="12" t="s">
        <v>146</v>
      </c>
      <c r="AW329" s="12" t="s">
        <v>6</v>
      </c>
      <c r="AX329" s="12" t="s">
        <v>10</v>
      </c>
      <c r="AY329" s="222" t="s">
        <v>138</v>
      </c>
    </row>
    <row r="330" spans="2:65" s="1" customFormat="1" ht="38.25" customHeight="1">
      <c r="B330" s="40"/>
      <c r="C330" s="187" t="s">
        <v>552</v>
      </c>
      <c r="D330" s="187" t="s">
        <v>140</v>
      </c>
      <c r="E330" s="188" t="s">
        <v>553</v>
      </c>
      <c r="F330" s="189" t="s">
        <v>554</v>
      </c>
      <c r="G330" s="190" t="s">
        <v>156</v>
      </c>
      <c r="H330" s="191">
        <v>8.4190000000000005</v>
      </c>
      <c r="I330" s="192"/>
      <c r="J330" s="193">
        <f>ROUND(I330*H330,0)</f>
        <v>0</v>
      </c>
      <c r="K330" s="189" t="s">
        <v>144</v>
      </c>
      <c r="L330" s="60"/>
      <c r="M330" s="194" t="s">
        <v>23</v>
      </c>
      <c r="N330" s="195" t="s">
        <v>50</v>
      </c>
      <c r="O330" s="41"/>
      <c r="P330" s="196">
        <f>O330*H330</f>
        <v>0</v>
      </c>
      <c r="Q330" s="196">
        <v>3.4000000000000002E-2</v>
      </c>
      <c r="R330" s="196">
        <f>Q330*H330</f>
        <v>0.28624600000000006</v>
      </c>
      <c r="S330" s="196">
        <v>0</v>
      </c>
      <c r="T330" s="197">
        <f>S330*H330</f>
        <v>0</v>
      </c>
      <c r="AR330" s="23" t="s">
        <v>231</v>
      </c>
      <c r="AT330" s="23" t="s">
        <v>140</v>
      </c>
      <c r="AU330" s="23" t="s">
        <v>146</v>
      </c>
      <c r="AY330" s="23" t="s">
        <v>138</v>
      </c>
      <c r="BE330" s="198">
        <f>IF(N330="základní",J330,0)</f>
        <v>0</v>
      </c>
      <c r="BF330" s="198">
        <f>IF(N330="snížená",J330,0)</f>
        <v>0</v>
      </c>
      <c r="BG330" s="198">
        <f>IF(N330="zákl. přenesená",J330,0)</f>
        <v>0</v>
      </c>
      <c r="BH330" s="198">
        <f>IF(N330="sníž. přenesená",J330,0)</f>
        <v>0</v>
      </c>
      <c r="BI330" s="198">
        <f>IF(N330="nulová",J330,0)</f>
        <v>0</v>
      </c>
      <c r="BJ330" s="23" t="s">
        <v>146</v>
      </c>
      <c r="BK330" s="198">
        <f>ROUND(I330*H330,0)</f>
        <v>0</v>
      </c>
      <c r="BL330" s="23" t="s">
        <v>231</v>
      </c>
      <c r="BM330" s="23" t="s">
        <v>555</v>
      </c>
    </row>
    <row r="331" spans="2:65" s="1" customFormat="1" ht="27">
      <c r="B331" s="40"/>
      <c r="C331" s="62"/>
      <c r="D331" s="199" t="s">
        <v>148</v>
      </c>
      <c r="E331" s="62"/>
      <c r="F331" s="200" t="s">
        <v>556</v>
      </c>
      <c r="G331" s="62"/>
      <c r="H331" s="62"/>
      <c r="I331" s="158"/>
      <c r="J331" s="62"/>
      <c r="K331" s="62"/>
      <c r="L331" s="60"/>
      <c r="M331" s="201"/>
      <c r="N331" s="41"/>
      <c r="O331" s="41"/>
      <c r="P331" s="41"/>
      <c r="Q331" s="41"/>
      <c r="R331" s="41"/>
      <c r="S331" s="41"/>
      <c r="T331" s="77"/>
      <c r="AT331" s="23" t="s">
        <v>148</v>
      </c>
      <c r="AU331" s="23" t="s">
        <v>146</v>
      </c>
    </row>
    <row r="332" spans="2:65" s="11" customFormat="1" ht="13.5">
      <c r="B332" s="202"/>
      <c r="C332" s="203"/>
      <c r="D332" s="199" t="s">
        <v>150</v>
      </c>
      <c r="E332" s="204" t="s">
        <v>23</v>
      </c>
      <c r="F332" s="205" t="s">
        <v>557</v>
      </c>
      <c r="G332" s="203"/>
      <c r="H332" s="204" t="s">
        <v>23</v>
      </c>
      <c r="I332" s="206"/>
      <c r="J332" s="203"/>
      <c r="K332" s="203"/>
      <c r="L332" s="207"/>
      <c r="M332" s="208"/>
      <c r="N332" s="209"/>
      <c r="O332" s="209"/>
      <c r="P332" s="209"/>
      <c r="Q332" s="209"/>
      <c r="R332" s="209"/>
      <c r="S332" s="209"/>
      <c r="T332" s="210"/>
      <c r="AT332" s="211" t="s">
        <v>150</v>
      </c>
      <c r="AU332" s="211" t="s">
        <v>146</v>
      </c>
      <c r="AV332" s="11" t="s">
        <v>10</v>
      </c>
      <c r="AW332" s="11" t="s">
        <v>41</v>
      </c>
      <c r="AX332" s="11" t="s">
        <v>78</v>
      </c>
      <c r="AY332" s="211" t="s">
        <v>138</v>
      </c>
    </row>
    <row r="333" spans="2:65" s="12" customFormat="1" ht="13.5">
      <c r="B333" s="212"/>
      <c r="C333" s="213"/>
      <c r="D333" s="199" t="s">
        <v>150</v>
      </c>
      <c r="E333" s="214" t="s">
        <v>23</v>
      </c>
      <c r="F333" s="215" t="s">
        <v>558</v>
      </c>
      <c r="G333" s="213"/>
      <c r="H333" s="216">
        <v>1.901</v>
      </c>
      <c r="I333" s="217"/>
      <c r="J333" s="213"/>
      <c r="K333" s="213"/>
      <c r="L333" s="218"/>
      <c r="M333" s="219"/>
      <c r="N333" s="220"/>
      <c r="O333" s="220"/>
      <c r="P333" s="220"/>
      <c r="Q333" s="220"/>
      <c r="R333" s="220"/>
      <c r="S333" s="220"/>
      <c r="T333" s="221"/>
      <c r="AT333" s="222" t="s">
        <v>150</v>
      </c>
      <c r="AU333" s="222" t="s">
        <v>146</v>
      </c>
      <c r="AV333" s="12" t="s">
        <v>146</v>
      </c>
      <c r="AW333" s="12" t="s">
        <v>41</v>
      </c>
      <c r="AX333" s="12" t="s">
        <v>78</v>
      </c>
      <c r="AY333" s="222" t="s">
        <v>138</v>
      </c>
    </row>
    <row r="334" spans="2:65" s="11" customFormat="1" ht="13.5">
      <c r="B334" s="202"/>
      <c r="C334" s="203"/>
      <c r="D334" s="199" t="s">
        <v>150</v>
      </c>
      <c r="E334" s="204" t="s">
        <v>23</v>
      </c>
      <c r="F334" s="205" t="s">
        <v>559</v>
      </c>
      <c r="G334" s="203"/>
      <c r="H334" s="204" t="s">
        <v>23</v>
      </c>
      <c r="I334" s="206"/>
      <c r="J334" s="203"/>
      <c r="K334" s="203"/>
      <c r="L334" s="207"/>
      <c r="M334" s="208"/>
      <c r="N334" s="209"/>
      <c r="O334" s="209"/>
      <c r="P334" s="209"/>
      <c r="Q334" s="209"/>
      <c r="R334" s="209"/>
      <c r="S334" s="209"/>
      <c r="T334" s="210"/>
      <c r="AT334" s="211" t="s">
        <v>150</v>
      </c>
      <c r="AU334" s="211" t="s">
        <v>146</v>
      </c>
      <c r="AV334" s="11" t="s">
        <v>10</v>
      </c>
      <c r="AW334" s="11" t="s">
        <v>41</v>
      </c>
      <c r="AX334" s="11" t="s">
        <v>78</v>
      </c>
      <c r="AY334" s="211" t="s">
        <v>138</v>
      </c>
    </row>
    <row r="335" spans="2:65" s="12" customFormat="1" ht="13.5">
      <c r="B335" s="212"/>
      <c r="C335" s="213"/>
      <c r="D335" s="199" t="s">
        <v>150</v>
      </c>
      <c r="E335" s="214" t="s">
        <v>23</v>
      </c>
      <c r="F335" s="215" t="s">
        <v>560</v>
      </c>
      <c r="G335" s="213"/>
      <c r="H335" s="216">
        <v>6.5179999999999998</v>
      </c>
      <c r="I335" s="217"/>
      <c r="J335" s="213"/>
      <c r="K335" s="213"/>
      <c r="L335" s="218"/>
      <c r="M335" s="219"/>
      <c r="N335" s="220"/>
      <c r="O335" s="220"/>
      <c r="P335" s="220"/>
      <c r="Q335" s="220"/>
      <c r="R335" s="220"/>
      <c r="S335" s="220"/>
      <c r="T335" s="221"/>
      <c r="AT335" s="222" t="s">
        <v>150</v>
      </c>
      <c r="AU335" s="222" t="s">
        <v>146</v>
      </c>
      <c r="AV335" s="12" t="s">
        <v>146</v>
      </c>
      <c r="AW335" s="12" t="s">
        <v>41</v>
      </c>
      <c r="AX335" s="12" t="s">
        <v>78</v>
      </c>
      <c r="AY335" s="222" t="s">
        <v>138</v>
      </c>
    </row>
    <row r="336" spans="2:65" s="13" customFormat="1" ht="13.5">
      <c r="B336" s="223"/>
      <c r="C336" s="224"/>
      <c r="D336" s="199" t="s">
        <v>150</v>
      </c>
      <c r="E336" s="225" t="s">
        <v>23</v>
      </c>
      <c r="F336" s="226" t="s">
        <v>153</v>
      </c>
      <c r="G336" s="224"/>
      <c r="H336" s="227">
        <v>8.4190000000000005</v>
      </c>
      <c r="I336" s="228"/>
      <c r="J336" s="224"/>
      <c r="K336" s="224"/>
      <c r="L336" s="229"/>
      <c r="M336" s="230"/>
      <c r="N336" s="231"/>
      <c r="O336" s="231"/>
      <c r="P336" s="231"/>
      <c r="Q336" s="231"/>
      <c r="R336" s="231"/>
      <c r="S336" s="231"/>
      <c r="T336" s="232"/>
      <c r="AT336" s="233" t="s">
        <v>150</v>
      </c>
      <c r="AU336" s="233" t="s">
        <v>146</v>
      </c>
      <c r="AV336" s="13" t="s">
        <v>145</v>
      </c>
      <c r="AW336" s="13" t="s">
        <v>41</v>
      </c>
      <c r="AX336" s="13" t="s">
        <v>10</v>
      </c>
      <c r="AY336" s="233" t="s">
        <v>138</v>
      </c>
    </row>
    <row r="337" spans="2:65" s="1" customFormat="1" ht="16.5" customHeight="1">
      <c r="B337" s="40"/>
      <c r="C337" s="234" t="s">
        <v>561</v>
      </c>
      <c r="D337" s="234" t="s">
        <v>191</v>
      </c>
      <c r="E337" s="235" t="s">
        <v>524</v>
      </c>
      <c r="F337" s="236" t="s">
        <v>525</v>
      </c>
      <c r="G337" s="237" t="s">
        <v>209</v>
      </c>
      <c r="H337" s="238">
        <v>442.00799999999998</v>
      </c>
      <c r="I337" s="239"/>
      <c r="J337" s="240">
        <f>ROUND(I337*H337,0)</f>
        <v>0</v>
      </c>
      <c r="K337" s="236" t="s">
        <v>144</v>
      </c>
      <c r="L337" s="241"/>
      <c r="M337" s="242" t="s">
        <v>23</v>
      </c>
      <c r="N337" s="243" t="s">
        <v>50</v>
      </c>
      <c r="O337" s="41"/>
      <c r="P337" s="196">
        <f>O337*H337</f>
        <v>0</v>
      </c>
      <c r="Q337" s="196">
        <v>1E-3</v>
      </c>
      <c r="R337" s="196">
        <f>Q337*H337</f>
        <v>0.44200800000000001</v>
      </c>
      <c r="S337" s="196">
        <v>0</v>
      </c>
      <c r="T337" s="197">
        <f>S337*H337</f>
        <v>0</v>
      </c>
      <c r="AR337" s="23" t="s">
        <v>317</v>
      </c>
      <c r="AT337" s="23" t="s">
        <v>191</v>
      </c>
      <c r="AU337" s="23" t="s">
        <v>146</v>
      </c>
      <c r="AY337" s="23" t="s">
        <v>138</v>
      </c>
      <c r="BE337" s="198">
        <f>IF(N337="základní",J337,0)</f>
        <v>0</v>
      </c>
      <c r="BF337" s="198">
        <f>IF(N337="snížená",J337,0)</f>
        <v>0</v>
      </c>
      <c r="BG337" s="198">
        <f>IF(N337="zákl. přenesená",J337,0)</f>
        <v>0</v>
      </c>
      <c r="BH337" s="198">
        <f>IF(N337="sníž. přenesená",J337,0)</f>
        <v>0</v>
      </c>
      <c r="BI337" s="198">
        <f>IF(N337="nulová",J337,0)</f>
        <v>0</v>
      </c>
      <c r="BJ337" s="23" t="s">
        <v>146</v>
      </c>
      <c r="BK337" s="198">
        <f>ROUND(I337*H337,0)</f>
        <v>0</v>
      </c>
      <c r="BL337" s="23" t="s">
        <v>231</v>
      </c>
      <c r="BM337" s="23" t="s">
        <v>562</v>
      </c>
    </row>
    <row r="338" spans="2:65" s="11" customFormat="1" ht="13.5">
      <c r="B338" s="202"/>
      <c r="C338" s="203"/>
      <c r="D338" s="199" t="s">
        <v>150</v>
      </c>
      <c r="E338" s="204" t="s">
        <v>23</v>
      </c>
      <c r="F338" s="205" t="s">
        <v>557</v>
      </c>
      <c r="G338" s="203"/>
      <c r="H338" s="204" t="s">
        <v>23</v>
      </c>
      <c r="I338" s="206"/>
      <c r="J338" s="203"/>
      <c r="K338" s="203"/>
      <c r="L338" s="207"/>
      <c r="M338" s="208"/>
      <c r="N338" s="209"/>
      <c r="O338" s="209"/>
      <c r="P338" s="209"/>
      <c r="Q338" s="209"/>
      <c r="R338" s="209"/>
      <c r="S338" s="209"/>
      <c r="T338" s="210"/>
      <c r="AT338" s="211" t="s">
        <v>150</v>
      </c>
      <c r="AU338" s="211" t="s">
        <v>146</v>
      </c>
      <c r="AV338" s="11" t="s">
        <v>10</v>
      </c>
      <c r="AW338" s="11" t="s">
        <v>41</v>
      </c>
      <c r="AX338" s="11" t="s">
        <v>78</v>
      </c>
      <c r="AY338" s="211" t="s">
        <v>138</v>
      </c>
    </row>
    <row r="339" spans="2:65" s="12" customFormat="1" ht="13.5">
      <c r="B339" s="212"/>
      <c r="C339" s="213"/>
      <c r="D339" s="199" t="s">
        <v>150</v>
      </c>
      <c r="E339" s="214" t="s">
        <v>23</v>
      </c>
      <c r="F339" s="215" t="s">
        <v>563</v>
      </c>
      <c r="G339" s="213"/>
      <c r="H339" s="216">
        <v>99.792000000000002</v>
      </c>
      <c r="I339" s="217"/>
      <c r="J339" s="213"/>
      <c r="K339" s="213"/>
      <c r="L339" s="218"/>
      <c r="M339" s="219"/>
      <c r="N339" s="220"/>
      <c r="O339" s="220"/>
      <c r="P339" s="220"/>
      <c r="Q339" s="220"/>
      <c r="R339" s="220"/>
      <c r="S339" s="220"/>
      <c r="T339" s="221"/>
      <c r="AT339" s="222" t="s">
        <v>150</v>
      </c>
      <c r="AU339" s="222" t="s">
        <v>146</v>
      </c>
      <c r="AV339" s="12" t="s">
        <v>146</v>
      </c>
      <c r="AW339" s="12" t="s">
        <v>41</v>
      </c>
      <c r="AX339" s="12" t="s">
        <v>78</v>
      </c>
      <c r="AY339" s="222" t="s">
        <v>138</v>
      </c>
    </row>
    <row r="340" spans="2:65" s="11" customFormat="1" ht="13.5">
      <c r="B340" s="202"/>
      <c r="C340" s="203"/>
      <c r="D340" s="199" t="s">
        <v>150</v>
      </c>
      <c r="E340" s="204" t="s">
        <v>23</v>
      </c>
      <c r="F340" s="205" t="s">
        <v>559</v>
      </c>
      <c r="G340" s="203"/>
      <c r="H340" s="204" t="s">
        <v>23</v>
      </c>
      <c r="I340" s="206"/>
      <c r="J340" s="203"/>
      <c r="K340" s="203"/>
      <c r="L340" s="207"/>
      <c r="M340" s="208"/>
      <c r="N340" s="209"/>
      <c r="O340" s="209"/>
      <c r="P340" s="209"/>
      <c r="Q340" s="209"/>
      <c r="R340" s="209"/>
      <c r="S340" s="209"/>
      <c r="T340" s="210"/>
      <c r="AT340" s="211" t="s">
        <v>150</v>
      </c>
      <c r="AU340" s="211" t="s">
        <v>146</v>
      </c>
      <c r="AV340" s="11" t="s">
        <v>10</v>
      </c>
      <c r="AW340" s="11" t="s">
        <v>41</v>
      </c>
      <c r="AX340" s="11" t="s">
        <v>78</v>
      </c>
      <c r="AY340" s="211" t="s">
        <v>138</v>
      </c>
    </row>
    <row r="341" spans="2:65" s="12" customFormat="1" ht="13.5">
      <c r="B341" s="212"/>
      <c r="C341" s="213"/>
      <c r="D341" s="199" t="s">
        <v>150</v>
      </c>
      <c r="E341" s="214" t="s">
        <v>23</v>
      </c>
      <c r="F341" s="215" t="s">
        <v>564</v>
      </c>
      <c r="G341" s="213"/>
      <c r="H341" s="216">
        <v>342.21600000000001</v>
      </c>
      <c r="I341" s="217"/>
      <c r="J341" s="213"/>
      <c r="K341" s="213"/>
      <c r="L341" s="218"/>
      <c r="M341" s="219"/>
      <c r="N341" s="220"/>
      <c r="O341" s="220"/>
      <c r="P341" s="220"/>
      <c r="Q341" s="220"/>
      <c r="R341" s="220"/>
      <c r="S341" s="220"/>
      <c r="T341" s="221"/>
      <c r="AT341" s="222" t="s">
        <v>150</v>
      </c>
      <c r="AU341" s="222" t="s">
        <v>146</v>
      </c>
      <c r="AV341" s="12" t="s">
        <v>146</v>
      </c>
      <c r="AW341" s="12" t="s">
        <v>41</v>
      </c>
      <c r="AX341" s="12" t="s">
        <v>78</v>
      </c>
      <c r="AY341" s="222" t="s">
        <v>138</v>
      </c>
    </row>
    <row r="342" spans="2:65" s="13" customFormat="1" ht="13.5">
      <c r="B342" s="223"/>
      <c r="C342" s="224"/>
      <c r="D342" s="199" t="s">
        <v>150</v>
      </c>
      <c r="E342" s="225" t="s">
        <v>23</v>
      </c>
      <c r="F342" s="226" t="s">
        <v>153</v>
      </c>
      <c r="G342" s="224"/>
      <c r="H342" s="227">
        <v>442.00799999999998</v>
      </c>
      <c r="I342" s="228"/>
      <c r="J342" s="224"/>
      <c r="K342" s="224"/>
      <c r="L342" s="229"/>
      <c r="M342" s="230"/>
      <c r="N342" s="231"/>
      <c r="O342" s="231"/>
      <c r="P342" s="231"/>
      <c r="Q342" s="231"/>
      <c r="R342" s="231"/>
      <c r="S342" s="231"/>
      <c r="T342" s="232"/>
      <c r="AT342" s="233" t="s">
        <v>150</v>
      </c>
      <c r="AU342" s="233" t="s">
        <v>146</v>
      </c>
      <c r="AV342" s="13" t="s">
        <v>145</v>
      </c>
      <c r="AW342" s="13" t="s">
        <v>41</v>
      </c>
      <c r="AX342" s="13" t="s">
        <v>10</v>
      </c>
      <c r="AY342" s="233" t="s">
        <v>138</v>
      </c>
    </row>
    <row r="343" spans="2:65" s="1" customFormat="1" ht="38.25" customHeight="1">
      <c r="B343" s="40"/>
      <c r="C343" s="187" t="s">
        <v>565</v>
      </c>
      <c r="D343" s="187" t="s">
        <v>140</v>
      </c>
      <c r="E343" s="188" t="s">
        <v>566</v>
      </c>
      <c r="F343" s="189" t="s">
        <v>567</v>
      </c>
      <c r="G343" s="190" t="s">
        <v>143</v>
      </c>
      <c r="H343" s="191">
        <v>177.32</v>
      </c>
      <c r="I343" s="192"/>
      <c r="J343" s="193">
        <f>ROUND(I343*H343,0)</f>
        <v>0</v>
      </c>
      <c r="K343" s="189" t="s">
        <v>144</v>
      </c>
      <c r="L343" s="60"/>
      <c r="M343" s="194" t="s">
        <v>23</v>
      </c>
      <c r="N343" s="195" t="s">
        <v>50</v>
      </c>
      <c r="O343" s="41"/>
      <c r="P343" s="196">
        <f>O343*H343</f>
        <v>0</v>
      </c>
      <c r="Q343" s="196">
        <v>1.0000000000000001E-5</v>
      </c>
      <c r="R343" s="196">
        <f>Q343*H343</f>
        <v>1.7732000000000002E-3</v>
      </c>
      <c r="S343" s="196">
        <v>0</v>
      </c>
      <c r="T343" s="197">
        <f>S343*H343</f>
        <v>0</v>
      </c>
      <c r="AR343" s="23" t="s">
        <v>231</v>
      </c>
      <c r="AT343" s="23" t="s">
        <v>140</v>
      </c>
      <c r="AU343" s="23" t="s">
        <v>146</v>
      </c>
      <c r="AY343" s="23" t="s">
        <v>138</v>
      </c>
      <c r="BE343" s="198">
        <f>IF(N343="základní",J343,0)</f>
        <v>0</v>
      </c>
      <c r="BF343" s="198">
        <f>IF(N343="snížená",J343,0)</f>
        <v>0</v>
      </c>
      <c r="BG343" s="198">
        <f>IF(N343="zákl. přenesená",J343,0)</f>
        <v>0</v>
      </c>
      <c r="BH343" s="198">
        <f>IF(N343="sníž. přenesená",J343,0)</f>
        <v>0</v>
      </c>
      <c r="BI343" s="198">
        <f>IF(N343="nulová",J343,0)</f>
        <v>0</v>
      </c>
      <c r="BJ343" s="23" t="s">
        <v>146</v>
      </c>
      <c r="BK343" s="198">
        <f>ROUND(I343*H343,0)</f>
        <v>0</v>
      </c>
      <c r="BL343" s="23" t="s">
        <v>231</v>
      </c>
      <c r="BM343" s="23" t="s">
        <v>568</v>
      </c>
    </row>
    <row r="344" spans="2:65" s="1" customFormat="1" ht="25.5" customHeight="1">
      <c r="B344" s="40"/>
      <c r="C344" s="234" t="s">
        <v>569</v>
      </c>
      <c r="D344" s="234" t="s">
        <v>191</v>
      </c>
      <c r="E344" s="235" t="s">
        <v>570</v>
      </c>
      <c r="F344" s="236" t="s">
        <v>571</v>
      </c>
      <c r="G344" s="237" t="s">
        <v>143</v>
      </c>
      <c r="H344" s="238">
        <v>195.05199999999999</v>
      </c>
      <c r="I344" s="239"/>
      <c r="J344" s="240">
        <f>ROUND(I344*H344,0)</f>
        <v>0</v>
      </c>
      <c r="K344" s="236" t="s">
        <v>144</v>
      </c>
      <c r="L344" s="241"/>
      <c r="M344" s="242" t="s">
        <v>23</v>
      </c>
      <c r="N344" s="243" t="s">
        <v>50</v>
      </c>
      <c r="O344" s="41"/>
      <c r="P344" s="196">
        <f>O344*H344</f>
        <v>0</v>
      </c>
      <c r="Q344" s="196">
        <v>1.3999999999999999E-4</v>
      </c>
      <c r="R344" s="196">
        <f>Q344*H344</f>
        <v>2.7307279999999996E-2</v>
      </c>
      <c r="S344" s="196">
        <v>0</v>
      </c>
      <c r="T344" s="197">
        <f>S344*H344</f>
        <v>0</v>
      </c>
      <c r="AR344" s="23" t="s">
        <v>317</v>
      </c>
      <c r="AT344" s="23" t="s">
        <v>191</v>
      </c>
      <c r="AU344" s="23" t="s">
        <v>146</v>
      </c>
      <c r="AY344" s="23" t="s">
        <v>138</v>
      </c>
      <c r="BE344" s="198">
        <f>IF(N344="základní",J344,0)</f>
        <v>0</v>
      </c>
      <c r="BF344" s="198">
        <f>IF(N344="snížená",J344,0)</f>
        <v>0</v>
      </c>
      <c r="BG344" s="198">
        <f>IF(N344="zákl. přenesená",J344,0)</f>
        <v>0</v>
      </c>
      <c r="BH344" s="198">
        <f>IF(N344="sníž. přenesená",J344,0)</f>
        <v>0</v>
      </c>
      <c r="BI344" s="198">
        <f>IF(N344="nulová",J344,0)</f>
        <v>0</v>
      </c>
      <c r="BJ344" s="23" t="s">
        <v>146</v>
      </c>
      <c r="BK344" s="198">
        <f>ROUND(I344*H344,0)</f>
        <v>0</v>
      </c>
      <c r="BL344" s="23" t="s">
        <v>231</v>
      </c>
      <c r="BM344" s="23" t="s">
        <v>572</v>
      </c>
    </row>
    <row r="345" spans="2:65" s="12" customFormat="1" ht="13.5">
      <c r="B345" s="212"/>
      <c r="C345" s="213"/>
      <c r="D345" s="199" t="s">
        <v>150</v>
      </c>
      <c r="E345" s="213"/>
      <c r="F345" s="215" t="s">
        <v>573</v>
      </c>
      <c r="G345" s="213"/>
      <c r="H345" s="216">
        <v>195.05199999999999</v>
      </c>
      <c r="I345" s="217"/>
      <c r="J345" s="213"/>
      <c r="K345" s="213"/>
      <c r="L345" s="218"/>
      <c r="M345" s="219"/>
      <c r="N345" s="220"/>
      <c r="O345" s="220"/>
      <c r="P345" s="220"/>
      <c r="Q345" s="220"/>
      <c r="R345" s="220"/>
      <c r="S345" s="220"/>
      <c r="T345" s="221"/>
      <c r="AT345" s="222" t="s">
        <v>150</v>
      </c>
      <c r="AU345" s="222" t="s">
        <v>146</v>
      </c>
      <c r="AV345" s="12" t="s">
        <v>146</v>
      </c>
      <c r="AW345" s="12" t="s">
        <v>6</v>
      </c>
      <c r="AX345" s="12" t="s">
        <v>10</v>
      </c>
      <c r="AY345" s="222" t="s">
        <v>138</v>
      </c>
    </row>
    <row r="346" spans="2:65" s="1" customFormat="1" ht="38.25" customHeight="1">
      <c r="B346" s="40"/>
      <c r="C346" s="187" t="s">
        <v>574</v>
      </c>
      <c r="D346" s="187" t="s">
        <v>140</v>
      </c>
      <c r="E346" s="188" t="s">
        <v>575</v>
      </c>
      <c r="F346" s="189" t="s">
        <v>576</v>
      </c>
      <c r="G346" s="190" t="s">
        <v>182</v>
      </c>
      <c r="H346" s="191">
        <v>3.754</v>
      </c>
      <c r="I346" s="192"/>
      <c r="J346" s="193">
        <f>ROUND(I346*H346,0)</f>
        <v>0</v>
      </c>
      <c r="K346" s="189" t="s">
        <v>144</v>
      </c>
      <c r="L346" s="60"/>
      <c r="M346" s="194" t="s">
        <v>23</v>
      </c>
      <c r="N346" s="195" t="s">
        <v>50</v>
      </c>
      <c r="O346" s="41"/>
      <c r="P346" s="196">
        <f>O346*H346</f>
        <v>0</v>
      </c>
      <c r="Q346" s="196">
        <v>0</v>
      </c>
      <c r="R346" s="196">
        <f>Q346*H346</f>
        <v>0</v>
      </c>
      <c r="S346" s="196">
        <v>0</v>
      </c>
      <c r="T346" s="197">
        <f>S346*H346</f>
        <v>0</v>
      </c>
      <c r="AR346" s="23" t="s">
        <v>231</v>
      </c>
      <c r="AT346" s="23" t="s">
        <v>140</v>
      </c>
      <c r="AU346" s="23" t="s">
        <v>146</v>
      </c>
      <c r="AY346" s="23" t="s">
        <v>138</v>
      </c>
      <c r="BE346" s="198">
        <f>IF(N346="základní",J346,0)</f>
        <v>0</v>
      </c>
      <c r="BF346" s="198">
        <f>IF(N346="snížená",J346,0)</f>
        <v>0</v>
      </c>
      <c r="BG346" s="198">
        <f>IF(N346="zákl. přenesená",J346,0)</f>
        <v>0</v>
      </c>
      <c r="BH346" s="198">
        <f>IF(N346="sníž. přenesená",J346,0)</f>
        <v>0</v>
      </c>
      <c r="BI346" s="198">
        <f>IF(N346="nulová",J346,0)</f>
        <v>0</v>
      </c>
      <c r="BJ346" s="23" t="s">
        <v>146</v>
      </c>
      <c r="BK346" s="198">
        <f>ROUND(I346*H346,0)</f>
        <v>0</v>
      </c>
      <c r="BL346" s="23" t="s">
        <v>231</v>
      </c>
      <c r="BM346" s="23" t="s">
        <v>577</v>
      </c>
    </row>
    <row r="347" spans="2:65" s="1" customFormat="1" ht="121.5">
      <c r="B347" s="40"/>
      <c r="C347" s="62"/>
      <c r="D347" s="199" t="s">
        <v>148</v>
      </c>
      <c r="E347" s="62"/>
      <c r="F347" s="200" t="s">
        <v>578</v>
      </c>
      <c r="G347" s="62"/>
      <c r="H347" s="62"/>
      <c r="I347" s="158"/>
      <c r="J347" s="62"/>
      <c r="K347" s="62"/>
      <c r="L347" s="60"/>
      <c r="M347" s="201"/>
      <c r="N347" s="41"/>
      <c r="O347" s="41"/>
      <c r="P347" s="41"/>
      <c r="Q347" s="41"/>
      <c r="R347" s="41"/>
      <c r="S347" s="41"/>
      <c r="T347" s="77"/>
      <c r="AT347" s="23" t="s">
        <v>148</v>
      </c>
      <c r="AU347" s="23" t="s">
        <v>146</v>
      </c>
    </row>
    <row r="348" spans="2:65" s="10" customFormat="1" ht="29.85" customHeight="1">
      <c r="B348" s="171"/>
      <c r="C348" s="172"/>
      <c r="D348" s="173" t="s">
        <v>77</v>
      </c>
      <c r="E348" s="185" t="s">
        <v>579</v>
      </c>
      <c r="F348" s="185" t="s">
        <v>580</v>
      </c>
      <c r="G348" s="172"/>
      <c r="H348" s="172"/>
      <c r="I348" s="175"/>
      <c r="J348" s="186">
        <f>BK348</f>
        <v>0</v>
      </c>
      <c r="K348" s="172"/>
      <c r="L348" s="177"/>
      <c r="M348" s="178"/>
      <c r="N348" s="179"/>
      <c r="O348" s="179"/>
      <c r="P348" s="180">
        <f>SUM(P349:P350)</f>
        <v>0</v>
      </c>
      <c r="Q348" s="179"/>
      <c r="R348" s="180">
        <f>SUM(R349:R350)</f>
        <v>0</v>
      </c>
      <c r="S348" s="179"/>
      <c r="T348" s="181">
        <f>SUM(T349:T350)</f>
        <v>0</v>
      </c>
      <c r="AR348" s="182" t="s">
        <v>146</v>
      </c>
      <c r="AT348" s="183" t="s">
        <v>77</v>
      </c>
      <c r="AU348" s="183" t="s">
        <v>10</v>
      </c>
      <c r="AY348" s="182" t="s">
        <v>138</v>
      </c>
      <c r="BK348" s="184">
        <f>SUM(BK349:BK350)</f>
        <v>0</v>
      </c>
    </row>
    <row r="349" spans="2:65" s="1" customFormat="1" ht="16.5" customHeight="1">
      <c r="B349" s="40"/>
      <c r="C349" s="187" t="s">
        <v>581</v>
      </c>
      <c r="D349" s="187" t="s">
        <v>140</v>
      </c>
      <c r="E349" s="188" t="s">
        <v>582</v>
      </c>
      <c r="F349" s="189" t="s">
        <v>583</v>
      </c>
      <c r="G349" s="190" t="s">
        <v>584</v>
      </c>
      <c r="H349" s="191">
        <v>1</v>
      </c>
      <c r="I349" s="192"/>
      <c r="J349" s="193">
        <f>ROUND(I349*H349,0)</f>
        <v>0</v>
      </c>
      <c r="K349" s="189" t="s">
        <v>144</v>
      </c>
      <c r="L349" s="60"/>
      <c r="M349" s="194" t="s">
        <v>23</v>
      </c>
      <c r="N349" s="195" t="s">
        <v>50</v>
      </c>
      <c r="O349" s="41"/>
      <c r="P349" s="196">
        <f>O349*H349</f>
        <v>0</v>
      </c>
      <c r="Q349" s="196">
        <v>0</v>
      </c>
      <c r="R349" s="196">
        <f>Q349*H349</f>
        <v>0</v>
      </c>
      <c r="S349" s="196">
        <v>0</v>
      </c>
      <c r="T349" s="197">
        <f>S349*H349</f>
        <v>0</v>
      </c>
      <c r="AR349" s="23" t="s">
        <v>231</v>
      </c>
      <c r="AT349" s="23" t="s">
        <v>140</v>
      </c>
      <c r="AU349" s="23" t="s">
        <v>146</v>
      </c>
      <c r="AY349" s="23" t="s">
        <v>138</v>
      </c>
      <c r="BE349" s="198">
        <f>IF(N349="základní",J349,0)</f>
        <v>0</v>
      </c>
      <c r="BF349" s="198">
        <f>IF(N349="snížená",J349,0)</f>
        <v>0</v>
      </c>
      <c r="BG349" s="198">
        <f>IF(N349="zákl. přenesená",J349,0)</f>
        <v>0</v>
      </c>
      <c r="BH349" s="198">
        <f>IF(N349="sníž. přenesená",J349,0)</f>
        <v>0</v>
      </c>
      <c r="BI349" s="198">
        <f>IF(N349="nulová",J349,0)</f>
        <v>0</v>
      </c>
      <c r="BJ349" s="23" t="s">
        <v>146</v>
      </c>
      <c r="BK349" s="198">
        <f>ROUND(I349*H349,0)</f>
        <v>0</v>
      </c>
      <c r="BL349" s="23" t="s">
        <v>231</v>
      </c>
      <c r="BM349" s="23" t="s">
        <v>585</v>
      </c>
    </row>
    <row r="350" spans="2:65" s="1" customFormat="1" ht="16.5" customHeight="1">
      <c r="B350" s="40"/>
      <c r="C350" s="187" t="s">
        <v>586</v>
      </c>
      <c r="D350" s="187" t="s">
        <v>140</v>
      </c>
      <c r="E350" s="188" t="s">
        <v>587</v>
      </c>
      <c r="F350" s="189" t="s">
        <v>588</v>
      </c>
      <c r="G350" s="190" t="s">
        <v>377</v>
      </c>
      <c r="H350" s="191">
        <v>1</v>
      </c>
      <c r="I350" s="192"/>
      <c r="J350" s="193">
        <f>ROUND(I350*H350,0)</f>
        <v>0</v>
      </c>
      <c r="K350" s="189" t="s">
        <v>144</v>
      </c>
      <c r="L350" s="60"/>
      <c r="M350" s="194" t="s">
        <v>23</v>
      </c>
      <c r="N350" s="195" t="s">
        <v>50</v>
      </c>
      <c r="O350" s="41"/>
      <c r="P350" s="196">
        <f>O350*H350</f>
        <v>0</v>
      </c>
      <c r="Q350" s="196">
        <v>0</v>
      </c>
      <c r="R350" s="196">
        <f>Q350*H350</f>
        <v>0</v>
      </c>
      <c r="S350" s="196">
        <v>0</v>
      </c>
      <c r="T350" s="197">
        <f>S350*H350</f>
        <v>0</v>
      </c>
      <c r="AR350" s="23" t="s">
        <v>231</v>
      </c>
      <c r="AT350" s="23" t="s">
        <v>140</v>
      </c>
      <c r="AU350" s="23" t="s">
        <v>146</v>
      </c>
      <c r="AY350" s="23" t="s">
        <v>138</v>
      </c>
      <c r="BE350" s="198">
        <f>IF(N350="základní",J350,0)</f>
        <v>0</v>
      </c>
      <c r="BF350" s="198">
        <f>IF(N350="snížená",J350,0)</f>
        <v>0</v>
      </c>
      <c r="BG350" s="198">
        <f>IF(N350="zákl. přenesená",J350,0)</f>
        <v>0</v>
      </c>
      <c r="BH350" s="198">
        <f>IF(N350="sníž. přenesená",J350,0)</f>
        <v>0</v>
      </c>
      <c r="BI350" s="198">
        <f>IF(N350="nulová",J350,0)</f>
        <v>0</v>
      </c>
      <c r="BJ350" s="23" t="s">
        <v>146</v>
      </c>
      <c r="BK350" s="198">
        <f>ROUND(I350*H350,0)</f>
        <v>0</v>
      </c>
      <c r="BL350" s="23" t="s">
        <v>231</v>
      </c>
      <c r="BM350" s="23" t="s">
        <v>589</v>
      </c>
    </row>
    <row r="351" spans="2:65" s="10" customFormat="1" ht="29.85" customHeight="1">
      <c r="B351" s="171"/>
      <c r="C351" s="172"/>
      <c r="D351" s="173" t="s">
        <v>77</v>
      </c>
      <c r="E351" s="185" t="s">
        <v>590</v>
      </c>
      <c r="F351" s="185" t="s">
        <v>591</v>
      </c>
      <c r="G351" s="172"/>
      <c r="H351" s="172"/>
      <c r="I351" s="175"/>
      <c r="J351" s="186">
        <f>BK351</f>
        <v>0</v>
      </c>
      <c r="K351" s="172"/>
      <c r="L351" s="177"/>
      <c r="M351" s="178"/>
      <c r="N351" s="179"/>
      <c r="O351" s="179"/>
      <c r="P351" s="180">
        <f>SUM(P352:P369)</f>
        <v>0</v>
      </c>
      <c r="Q351" s="179"/>
      <c r="R351" s="180">
        <f>SUM(R352:R369)</f>
        <v>1.3963800800000001</v>
      </c>
      <c r="S351" s="179"/>
      <c r="T351" s="181">
        <f>SUM(T352:T369)</f>
        <v>0</v>
      </c>
      <c r="AR351" s="182" t="s">
        <v>146</v>
      </c>
      <c r="AT351" s="183" t="s">
        <v>77</v>
      </c>
      <c r="AU351" s="183" t="s">
        <v>10</v>
      </c>
      <c r="AY351" s="182" t="s">
        <v>138</v>
      </c>
      <c r="BK351" s="184">
        <f>SUM(BK352:BK369)</f>
        <v>0</v>
      </c>
    </row>
    <row r="352" spans="2:65" s="1" customFormat="1" ht="25.5" customHeight="1">
      <c r="B352" s="40"/>
      <c r="C352" s="187" t="s">
        <v>592</v>
      </c>
      <c r="D352" s="187" t="s">
        <v>140</v>
      </c>
      <c r="E352" s="188" t="s">
        <v>593</v>
      </c>
      <c r="F352" s="189" t="s">
        <v>594</v>
      </c>
      <c r="G352" s="190" t="s">
        <v>143</v>
      </c>
      <c r="H352" s="191">
        <v>55.244</v>
      </c>
      <c r="I352" s="192"/>
      <c r="J352" s="193">
        <f>ROUND(I352*H352,0)</f>
        <v>0</v>
      </c>
      <c r="K352" s="189" t="s">
        <v>144</v>
      </c>
      <c r="L352" s="60"/>
      <c r="M352" s="194" t="s">
        <v>23</v>
      </c>
      <c r="N352" s="195" t="s">
        <v>50</v>
      </c>
      <c r="O352" s="41"/>
      <c r="P352" s="196">
        <f>O352*H352</f>
        <v>0</v>
      </c>
      <c r="Q352" s="196">
        <v>1.5740000000000001E-2</v>
      </c>
      <c r="R352" s="196">
        <f>Q352*H352</f>
        <v>0.86954056000000002</v>
      </c>
      <c r="S352" s="196">
        <v>0</v>
      </c>
      <c r="T352" s="197">
        <f>S352*H352</f>
        <v>0</v>
      </c>
      <c r="AR352" s="23" t="s">
        <v>231</v>
      </c>
      <c r="AT352" s="23" t="s">
        <v>140</v>
      </c>
      <c r="AU352" s="23" t="s">
        <v>146</v>
      </c>
      <c r="AY352" s="23" t="s">
        <v>138</v>
      </c>
      <c r="BE352" s="198">
        <f>IF(N352="základní",J352,0)</f>
        <v>0</v>
      </c>
      <c r="BF352" s="198">
        <f>IF(N352="snížená",J352,0)</f>
        <v>0</v>
      </c>
      <c r="BG352" s="198">
        <f>IF(N352="zákl. přenesená",J352,0)</f>
        <v>0</v>
      </c>
      <c r="BH352" s="198">
        <f>IF(N352="sníž. přenesená",J352,0)</f>
        <v>0</v>
      </c>
      <c r="BI352" s="198">
        <f>IF(N352="nulová",J352,0)</f>
        <v>0</v>
      </c>
      <c r="BJ352" s="23" t="s">
        <v>146</v>
      </c>
      <c r="BK352" s="198">
        <f>ROUND(I352*H352,0)</f>
        <v>0</v>
      </c>
      <c r="BL352" s="23" t="s">
        <v>231</v>
      </c>
      <c r="BM352" s="23" t="s">
        <v>595</v>
      </c>
    </row>
    <row r="353" spans="2:65" s="1" customFormat="1" ht="54">
      <c r="B353" s="40"/>
      <c r="C353" s="62"/>
      <c r="D353" s="199" t="s">
        <v>148</v>
      </c>
      <c r="E353" s="62"/>
      <c r="F353" s="200" t="s">
        <v>596</v>
      </c>
      <c r="G353" s="62"/>
      <c r="H353" s="62"/>
      <c r="I353" s="158"/>
      <c r="J353" s="62"/>
      <c r="K353" s="62"/>
      <c r="L353" s="60"/>
      <c r="M353" s="201"/>
      <c r="N353" s="41"/>
      <c r="O353" s="41"/>
      <c r="P353" s="41"/>
      <c r="Q353" s="41"/>
      <c r="R353" s="41"/>
      <c r="S353" s="41"/>
      <c r="T353" s="77"/>
      <c r="AT353" s="23" t="s">
        <v>148</v>
      </c>
      <c r="AU353" s="23" t="s">
        <v>146</v>
      </c>
    </row>
    <row r="354" spans="2:65" s="11" customFormat="1" ht="13.5">
      <c r="B354" s="202"/>
      <c r="C354" s="203"/>
      <c r="D354" s="199" t="s">
        <v>150</v>
      </c>
      <c r="E354" s="204" t="s">
        <v>23</v>
      </c>
      <c r="F354" s="205" t="s">
        <v>597</v>
      </c>
      <c r="G354" s="203"/>
      <c r="H354" s="204" t="s">
        <v>23</v>
      </c>
      <c r="I354" s="206"/>
      <c r="J354" s="203"/>
      <c r="K354" s="203"/>
      <c r="L354" s="207"/>
      <c r="M354" s="208"/>
      <c r="N354" s="209"/>
      <c r="O354" s="209"/>
      <c r="P354" s="209"/>
      <c r="Q354" s="209"/>
      <c r="R354" s="209"/>
      <c r="S354" s="209"/>
      <c r="T354" s="210"/>
      <c r="AT354" s="211" t="s">
        <v>150</v>
      </c>
      <c r="AU354" s="211" t="s">
        <v>146</v>
      </c>
      <c r="AV354" s="11" t="s">
        <v>10</v>
      </c>
      <c r="AW354" s="11" t="s">
        <v>41</v>
      </c>
      <c r="AX354" s="11" t="s">
        <v>78</v>
      </c>
      <c r="AY354" s="211" t="s">
        <v>138</v>
      </c>
    </row>
    <row r="355" spans="2:65" s="12" customFormat="1" ht="27">
      <c r="B355" s="212"/>
      <c r="C355" s="213"/>
      <c r="D355" s="199" t="s">
        <v>150</v>
      </c>
      <c r="E355" s="214" t="s">
        <v>23</v>
      </c>
      <c r="F355" s="215" t="s">
        <v>598</v>
      </c>
      <c r="G355" s="213"/>
      <c r="H355" s="216">
        <v>55.244</v>
      </c>
      <c r="I355" s="217"/>
      <c r="J355" s="213"/>
      <c r="K355" s="213"/>
      <c r="L355" s="218"/>
      <c r="M355" s="219"/>
      <c r="N355" s="220"/>
      <c r="O355" s="220"/>
      <c r="P355" s="220"/>
      <c r="Q355" s="220"/>
      <c r="R355" s="220"/>
      <c r="S355" s="220"/>
      <c r="T355" s="221"/>
      <c r="AT355" s="222" t="s">
        <v>150</v>
      </c>
      <c r="AU355" s="222" t="s">
        <v>146</v>
      </c>
      <c r="AV355" s="12" t="s">
        <v>146</v>
      </c>
      <c r="AW355" s="12" t="s">
        <v>41</v>
      </c>
      <c r="AX355" s="12" t="s">
        <v>78</v>
      </c>
      <c r="AY355" s="222" t="s">
        <v>138</v>
      </c>
    </row>
    <row r="356" spans="2:65" s="13" customFormat="1" ht="13.5">
      <c r="B356" s="223"/>
      <c r="C356" s="224"/>
      <c r="D356" s="199" t="s">
        <v>150</v>
      </c>
      <c r="E356" s="225" t="s">
        <v>23</v>
      </c>
      <c r="F356" s="226" t="s">
        <v>153</v>
      </c>
      <c r="G356" s="224"/>
      <c r="H356" s="227">
        <v>55.244</v>
      </c>
      <c r="I356" s="228"/>
      <c r="J356" s="224"/>
      <c r="K356" s="224"/>
      <c r="L356" s="229"/>
      <c r="M356" s="230"/>
      <c r="N356" s="231"/>
      <c r="O356" s="231"/>
      <c r="P356" s="231"/>
      <c r="Q356" s="231"/>
      <c r="R356" s="231"/>
      <c r="S356" s="231"/>
      <c r="T356" s="232"/>
      <c r="AT356" s="233" t="s">
        <v>150</v>
      </c>
      <c r="AU356" s="233" t="s">
        <v>146</v>
      </c>
      <c r="AV356" s="13" t="s">
        <v>145</v>
      </c>
      <c r="AW356" s="13" t="s">
        <v>41</v>
      </c>
      <c r="AX356" s="13" t="s">
        <v>10</v>
      </c>
      <c r="AY356" s="233" t="s">
        <v>138</v>
      </c>
    </row>
    <row r="357" spans="2:65" s="1" customFormat="1" ht="25.5" customHeight="1">
      <c r="B357" s="40"/>
      <c r="C357" s="187" t="s">
        <v>599</v>
      </c>
      <c r="D357" s="187" t="s">
        <v>140</v>
      </c>
      <c r="E357" s="188" t="s">
        <v>600</v>
      </c>
      <c r="F357" s="189" t="s">
        <v>601</v>
      </c>
      <c r="G357" s="190" t="s">
        <v>143</v>
      </c>
      <c r="H357" s="191">
        <v>55.244</v>
      </c>
      <c r="I357" s="192"/>
      <c r="J357" s="193">
        <f>ROUND(I357*H357,0)</f>
        <v>0</v>
      </c>
      <c r="K357" s="189" t="s">
        <v>144</v>
      </c>
      <c r="L357" s="60"/>
      <c r="M357" s="194" t="s">
        <v>23</v>
      </c>
      <c r="N357" s="195" t="s">
        <v>50</v>
      </c>
      <c r="O357" s="41"/>
      <c r="P357" s="196">
        <f>O357*H357</f>
        <v>0</v>
      </c>
      <c r="Q357" s="196">
        <v>0</v>
      </c>
      <c r="R357" s="196">
        <f>Q357*H357</f>
        <v>0</v>
      </c>
      <c r="S357" s="196">
        <v>0</v>
      </c>
      <c r="T357" s="197">
        <f>S357*H357</f>
        <v>0</v>
      </c>
      <c r="AR357" s="23" t="s">
        <v>231</v>
      </c>
      <c r="AT357" s="23" t="s">
        <v>140</v>
      </c>
      <c r="AU357" s="23" t="s">
        <v>146</v>
      </c>
      <c r="AY357" s="23" t="s">
        <v>138</v>
      </c>
      <c r="BE357" s="198">
        <f>IF(N357="základní",J357,0)</f>
        <v>0</v>
      </c>
      <c r="BF357" s="198">
        <f>IF(N357="snížená",J357,0)</f>
        <v>0</v>
      </c>
      <c r="BG357" s="198">
        <f>IF(N357="zákl. přenesená",J357,0)</f>
        <v>0</v>
      </c>
      <c r="BH357" s="198">
        <f>IF(N357="sníž. přenesená",J357,0)</f>
        <v>0</v>
      </c>
      <c r="BI357" s="198">
        <f>IF(N357="nulová",J357,0)</f>
        <v>0</v>
      </c>
      <c r="BJ357" s="23" t="s">
        <v>146</v>
      </c>
      <c r="BK357" s="198">
        <f>ROUND(I357*H357,0)</f>
        <v>0</v>
      </c>
      <c r="BL357" s="23" t="s">
        <v>231</v>
      </c>
      <c r="BM357" s="23" t="s">
        <v>602</v>
      </c>
    </row>
    <row r="358" spans="2:65" s="1" customFormat="1" ht="27">
      <c r="B358" s="40"/>
      <c r="C358" s="62"/>
      <c r="D358" s="199" t="s">
        <v>148</v>
      </c>
      <c r="E358" s="62"/>
      <c r="F358" s="200" t="s">
        <v>603</v>
      </c>
      <c r="G358" s="62"/>
      <c r="H358" s="62"/>
      <c r="I358" s="158"/>
      <c r="J358" s="62"/>
      <c r="K358" s="62"/>
      <c r="L358" s="60"/>
      <c r="M358" s="201"/>
      <c r="N358" s="41"/>
      <c r="O358" s="41"/>
      <c r="P358" s="41"/>
      <c r="Q358" s="41"/>
      <c r="R358" s="41"/>
      <c r="S358" s="41"/>
      <c r="T358" s="77"/>
      <c r="AT358" s="23" t="s">
        <v>148</v>
      </c>
      <c r="AU358" s="23" t="s">
        <v>146</v>
      </c>
    </row>
    <row r="359" spans="2:65" s="1" customFormat="1" ht="25.5" customHeight="1">
      <c r="B359" s="40"/>
      <c r="C359" s="234" t="s">
        <v>604</v>
      </c>
      <c r="D359" s="234" t="s">
        <v>191</v>
      </c>
      <c r="E359" s="235" t="s">
        <v>605</v>
      </c>
      <c r="F359" s="236" t="s">
        <v>606</v>
      </c>
      <c r="G359" s="237" t="s">
        <v>156</v>
      </c>
      <c r="H359" s="238">
        <v>0.92400000000000004</v>
      </c>
      <c r="I359" s="239"/>
      <c r="J359" s="240">
        <f>ROUND(I359*H359,0)</f>
        <v>0</v>
      </c>
      <c r="K359" s="236" t="s">
        <v>144</v>
      </c>
      <c r="L359" s="241"/>
      <c r="M359" s="242" t="s">
        <v>23</v>
      </c>
      <c r="N359" s="243" t="s">
        <v>50</v>
      </c>
      <c r="O359" s="41"/>
      <c r="P359" s="196">
        <f>O359*H359</f>
        <v>0</v>
      </c>
      <c r="Q359" s="196">
        <v>0.55000000000000004</v>
      </c>
      <c r="R359" s="196">
        <f>Q359*H359</f>
        <v>0.5082000000000001</v>
      </c>
      <c r="S359" s="196">
        <v>0</v>
      </c>
      <c r="T359" s="197">
        <f>S359*H359</f>
        <v>0</v>
      </c>
      <c r="AR359" s="23" t="s">
        <v>317</v>
      </c>
      <c r="AT359" s="23" t="s">
        <v>191</v>
      </c>
      <c r="AU359" s="23" t="s">
        <v>146</v>
      </c>
      <c r="AY359" s="23" t="s">
        <v>138</v>
      </c>
      <c r="BE359" s="198">
        <f>IF(N359="základní",J359,0)</f>
        <v>0</v>
      </c>
      <c r="BF359" s="198">
        <f>IF(N359="snížená",J359,0)</f>
        <v>0</v>
      </c>
      <c r="BG359" s="198">
        <f>IF(N359="zákl. přenesená",J359,0)</f>
        <v>0</v>
      </c>
      <c r="BH359" s="198">
        <f>IF(N359="sníž. přenesená",J359,0)</f>
        <v>0</v>
      </c>
      <c r="BI359" s="198">
        <f>IF(N359="nulová",J359,0)</f>
        <v>0</v>
      </c>
      <c r="BJ359" s="23" t="s">
        <v>146</v>
      </c>
      <c r="BK359" s="198">
        <f>ROUND(I359*H359,0)</f>
        <v>0</v>
      </c>
      <c r="BL359" s="23" t="s">
        <v>231</v>
      </c>
      <c r="BM359" s="23" t="s">
        <v>607</v>
      </c>
    </row>
    <row r="360" spans="2:65" s="12" customFormat="1" ht="13.5">
      <c r="B360" s="212"/>
      <c r="C360" s="213"/>
      <c r="D360" s="199" t="s">
        <v>150</v>
      </c>
      <c r="E360" s="214" t="s">
        <v>23</v>
      </c>
      <c r="F360" s="215" t="s">
        <v>608</v>
      </c>
      <c r="G360" s="213"/>
      <c r="H360" s="216">
        <v>0.92400000000000004</v>
      </c>
      <c r="I360" s="217"/>
      <c r="J360" s="213"/>
      <c r="K360" s="213"/>
      <c r="L360" s="218"/>
      <c r="M360" s="219"/>
      <c r="N360" s="220"/>
      <c r="O360" s="220"/>
      <c r="P360" s="220"/>
      <c r="Q360" s="220"/>
      <c r="R360" s="220"/>
      <c r="S360" s="220"/>
      <c r="T360" s="221"/>
      <c r="AT360" s="222" t="s">
        <v>150</v>
      </c>
      <c r="AU360" s="222" t="s">
        <v>146</v>
      </c>
      <c r="AV360" s="12" t="s">
        <v>146</v>
      </c>
      <c r="AW360" s="12" t="s">
        <v>41</v>
      </c>
      <c r="AX360" s="12" t="s">
        <v>78</v>
      </c>
      <c r="AY360" s="222" t="s">
        <v>138</v>
      </c>
    </row>
    <row r="361" spans="2:65" s="13" customFormat="1" ht="13.5">
      <c r="B361" s="223"/>
      <c r="C361" s="224"/>
      <c r="D361" s="199" t="s">
        <v>150</v>
      </c>
      <c r="E361" s="225" t="s">
        <v>23</v>
      </c>
      <c r="F361" s="226" t="s">
        <v>153</v>
      </c>
      <c r="G361" s="224"/>
      <c r="H361" s="227">
        <v>0.92400000000000004</v>
      </c>
      <c r="I361" s="228"/>
      <c r="J361" s="224"/>
      <c r="K361" s="224"/>
      <c r="L361" s="229"/>
      <c r="M361" s="230"/>
      <c r="N361" s="231"/>
      <c r="O361" s="231"/>
      <c r="P361" s="231"/>
      <c r="Q361" s="231"/>
      <c r="R361" s="231"/>
      <c r="S361" s="231"/>
      <c r="T361" s="232"/>
      <c r="AT361" s="233" t="s">
        <v>150</v>
      </c>
      <c r="AU361" s="233" t="s">
        <v>146</v>
      </c>
      <c r="AV361" s="13" t="s">
        <v>145</v>
      </c>
      <c r="AW361" s="13" t="s">
        <v>41</v>
      </c>
      <c r="AX361" s="13" t="s">
        <v>10</v>
      </c>
      <c r="AY361" s="233" t="s">
        <v>138</v>
      </c>
    </row>
    <row r="362" spans="2:65" s="1" customFormat="1" ht="16.5" customHeight="1">
      <c r="B362" s="40"/>
      <c r="C362" s="187" t="s">
        <v>609</v>
      </c>
      <c r="D362" s="187" t="s">
        <v>140</v>
      </c>
      <c r="E362" s="188" t="s">
        <v>610</v>
      </c>
      <c r="F362" s="189" t="s">
        <v>611</v>
      </c>
      <c r="G362" s="190" t="s">
        <v>143</v>
      </c>
      <c r="H362" s="191">
        <v>62.7</v>
      </c>
      <c r="I362" s="192"/>
      <c r="J362" s="193">
        <f>ROUND(I362*H362,0)</f>
        <v>0</v>
      </c>
      <c r="K362" s="189" t="s">
        <v>144</v>
      </c>
      <c r="L362" s="60"/>
      <c r="M362" s="194" t="s">
        <v>23</v>
      </c>
      <c r="N362" s="195" t="s">
        <v>50</v>
      </c>
      <c r="O362" s="41"/>
      <c r="P362" s="196">
        <f>O362*H362</f>
        <v>0</v>
      </c>
      <c r="Q362" s="196">
        <v>2.0000000000000001E-4</v>
      </c>
      <c r="R362" s="196">
        <f>Q362*H362</f>
        <v>1.2540000000000001E-2</v>
      </c>
      <c r="S362" s="196">
        <v>0</v>
      </c>
      <c r="T362" s="197">
        <f>S362*H362</f>
        <v>0</v>
      </c>
      <c r="AR362" s="23" t="s">
        <v>231</v>
      </c>
      <c r="AT362" s="23" t="s">
        <v>140</v>
      </c>
      <c r="AU362" s="23" t="s">
        <v>146</v>
      </c>
      <c r="AY362" s="23" t="s">
        <v>138</v>
      </c>
      <c r="BE362" s="198">
        <f>IF(N362="základní",J362,0)</f>
        <v>0</v>
      </c>
      <c r="BF362" s="198">
        <f>IF(N362="snížená",J362,0)</f>
        <v>0</v>
      </c>
      <c r="BG362" s="198">
        <f>IF(N362="zákl. přenesená",J362,0)</f>
        <v>0</v>
      </c>
      <c r="BH362" s="198">
        <f>IF(N362="sníž. přenesená",J362,0)</f>
        <v>0</v>
      </c>
      <c r="BI362" s="198">
        <f>IF(N362="nulová",J362,0)</f>
        <v>0</v>
      </c>
      <c r="BJ362" s="23" t="s">
        <v>146</v>
      </c>
      <c r="BK362" s="198">
        <f>ROUND(I362*H362,0)</f>
        <v>0</v>
      </c>
      <c r="BL362" s="23" t="s">
        <v>231</v>
      </c>
      <c r="BM362" s="23" t="s">
        <v>612</v>
      </c>
    </row>
    <row r="363" spans="2:65" s="1" customFormat="1" ht="67.5">
      <c r="B363" s="40"/>
      <c r="C363" s="62"/>
      <c r="D363" s="199" t="s">
        <v>148</v>
      </c>
      <c r="E363" s="62"/>
      <c r="F363" s="200" t="s">
        <v>613</v>
      </c>
      <c r="G363" s="62"/>
      <c r="H363" s="62"/>
      <c r="I363" s="158"/>
      <c r="J363" s="62"/>
      <c r="K363" s="62"/>
      <c r="L363" s="60"/>
      <c r="M363" s="201"/>
      <c r="N363" s="41"/>
      <c r="O363" s="41"/>
      <c r="P363" s="41"/>
      <c r="Q363" s="41"/>
      <c r="R363" s="41"/>
      <c r="S363" s="41"/>
      <c r="T363" s="77"/>
      <c r="AT363" s="23" t="s">
        <v>148</v>
      </c>
      <c r="AU363" s="23" t="s">
        <v>146</v>
      </c>
    </row>
    <row r="364" spans="2:65" s="1" customFormat="1" ht="16.5" customHeight="1">
      <c r="B364" s="40"/>
      <c r="C364" s="187" t="s">
        <v>614</v>
      </c>
      <c r="D364" s="187" t="s">
        <v>140</v>
      </c>
      <c r="E364" s="188" t="s">
        <v>615</v>
      </c>
      <c r="F364" s="189" t="s">
        <v>616</v>
      </c>
      <c r="G364" s="190" t="s">
        <v>156</v>
      </c>
      <c r="H364" s="191">
        <v>1.5680000000000001</v>
      </c>
      <c r="I364" s="192"/>
      <c r="J364" s="193">
        <f>ROUND(I364*H364,0)</f>
        <v>0</v>
      </c>
      <c r="K364" s="189" t="s">
        <v>144</v>
      </c>
      <c r="L364" s="60"/>
      <c r="M364" s="194" t="s">
        <v>23</v>
      </c>
      <c r="N364" s="195" t="s">
        <v>50</v>
      </c>
      <c r="O364" s="41"/>
      <c r="P364" s="196">
        <f>O364*H364</f>
        <v>0</v>
      </c>
      <c r="Q364" s="196">
        <v>2.81E-3</v>
      </c>
      <c r="R364" s="196">
        <f>Q364*H364</f>
        <v>4.4060800000000006E-3</v>
      </c>
      <c r="S364" s="196">
        <v>0</v>
      </c>
      <c r="T364" s="197">
        <f>S364*H364</f>
        <v>0</v>
      </c>
      <c r="AR364" s="23" t="s">
        <v>231</v>
      </c>
      <c r="AT364" s="23" t="s">
        <v>140</v>
      </c>
      <c r="AU364" s="23" t="s">
        <v>146</v>
      </c>
      <c r="AY364" s="23" t="s">
        <v>138</v>
      </c>
      <c r="BE364" s="198">
        <f>IF(N364="základní",J364,0)</f>
        <v>0</v>
      </c>
      <c r="BF364" s="198">
        <f>IF(N364="snížená",J364,0)</f>
        <v>0</v>
      </c>
      <c r="BG364" s="198">
        <f>IF(N364="zákl. přenesená",J364,0)</f>
        <v>0</v>
      </c>
      <c r="BH364" s="198">
        <f>IF(N364="sníž. přenesená",J364,0)</f>
        <v>0</v>
      </c>
      <c r="BI364" s="198">
        <f>IF(N364="nulová",J364,0)</f>
        <v>0</v>
      </c>
      <c r="BJ364" s="23" t="s">
        <v>146</v>
      </c>
      <c r="BK364" s="198">
        <f>ROUND(I364*H364,0)</f>
        <v>0</v>
      </c>
      <c r="BL364" s="23" t="s">
        <v>231</v>
      </c>
      <c r="BM364" s="23" t="s">
        <v>617</v>
      </c>
    </row>
    <row r="365" spans="2:65" s="1" customFormat="1" ht="67.5">
      <c r="B365" s="40"/>
      <c r="C365" s="62"/>
      <c r="D365" s="199" t="s">
        <v>148</v>
      </c>
      <c r="E365" s="62"/>
      <c r="F365" s="200" t="s">
        <v>618</v>
      </c>
      <c r="G365" s="62"/>
      <c r="H365" s="62"/>
      <c r="I365" s="158"/>
      <c r="J365" s="62"/>
      <c r="K365" s="62"/>
      <c r="L365" s="60"/>
      <c r="M365" s="201"/>
      <c r="N365" s="41"/>
      <c r="O365" s="41"/>
      <c r="P365" s="41"/>
      <c r="Q365" s="41"/>
      <c r="R365" s="41"/>
      <c r="S365" s="41"/>
      <c r="T365" s="77"/>
      <c r="AT365" s="23" t="s">
        <v>148</v>
      </c>
      <c r="AU365" s="23" t="s">
        <v>146</v>
      </c>
    </row>
    <row r="366" spans="2:65" s="1" customFormat="1" ht="38.25" customHeight="1">
      <c r="B366" s="40"/>
      <c r="C366" s="187" t="s">
        <v>619</v>
      </c>
      <c r="D366" s="187" t="s">
        <v>140</v>
      </c>
      <c r="E366" s="188" t="s">
        <v>620</v>
      </c>
      <c r="F366" s="189" t="s">
        <v>621</v>
      </c>
      <c r="G366" s="190" t="s">
        <v>156</v>
      </c>
      <c r="H366" s="191">
        <v>1.5680000000000001</v>
      </c>
      <c r="I366" s="192"/>
      <c r="J366" s="193">
        <f>ROUND(I366*H366,0)</f>
        <v>0</v>
      </c>
      <c r="K366" s="189" t="s">
        <v>144</v>
      </c>
      <c r="L366" s="60"/>
      <c r="M366" s="194" t="s">
        <v>23</v>
      </c>
      <c r="N366" s="195" t="s">
        <v>50</v>
      </c>
      <c r="O366" s="41"/>
      <c r="P366" s="196">
        <f>O366*H366</f>
        <v>0</v>
      </c>
      <c r="Q366" s="196">
        <v>1.08E-3</v>
      </c>
      <c r="R366" s="196">
        <f>Q366*H366</f>
        <v>1.69344E-3</v>
      </c>
      <c r="S366" s="196">
        <v>0</v>
      </c>
      <c r="T366" s="197">
        <f>S366*H366</f>
        <v>0</v>
      </c>
      <c r="AR366" s="23" t="s">
        <v>231</v>
      </c>
      <c r="AT366" s="23" t="s">
        <v>140</v>
      </c>
      <c r="AU366" s="23" t="s">
        <v>146</v>
      </c>
      <c r="AY366" s="23" t="s">
        <v>138</v>
      </c>
      <c r="BE366" s="198">
        <f>IF(N366="základní",J366,0)</f>
        <v>0</v>
      </c>
      <c r="BF366" s="198">
        <f>IF(N366="snížená",J366,0)</f>
        <v>0</v>
      </c>
      <c r="BG366" s="198">
        <f>IF(N366="zákl. přenesená",J366,0)</f>
        <v>0</v>
      </c>
      <c r="BH366" s="198">
        <f>IF(N366="sníž. přenesená",J366,0)</f>
        <v>0</v>
      </c>
      <c r="BI366" s="198">
        <f>IF(N366="nulová",J366,0)</f>
        <v>0</v>
      </c>
      <c r="BJ366" s="23" t="s">
        <v>146</v>
      </c>
      <c r="BK366" s="198">
        <f>ROUND(I366*H366,0)</f>
        <v>0</v>
      </c>
      <c r="BL366" s="23" t="s">
        <v>231</v>
      </c>
      <c r="BM366" s="23" t="s">
        <v>622</v>
      </c>
    </row>
    <row r="367" spans="2:65" s="1" customFormat="1" ht="135">
      <c r="B367" s="40"/>
      <c r="C367" s="62"/>
      <c r="D367" s="199" t="s">
        <v>148</v>
      </c>
      <c r="E367" s="62"/>
      <c r="F367" s="200" t="s">
        <v>623</v>
      </c>
      <c r="G367" s="62"/>
      <c r="H367" s="62"/>
      <c r="I367" s="158"/>
      <c r="J367" s="62"/>
      <c r="K367" s="62"/>
      <c r="L367" s="60"/>
      <c r="M367" s="201"/>
      <c r="N367" s="41"/>
      <c r="O367" s="41"/>
      <c r="P367" s="41"/>
      <c r="Q367" s="41"/>
      <c r="R367" s="41"/>
      <c r="S367" s="41"/>
      <c r="T367" s="77"/>
      <c r="AT367" s="23" t="s">
        <v>148</v>
      </c>
      <c r="AU367" s="23" t="s">
        <v>146</v>
      </c>
    </row>
    <row r="368" spans="2:65" s="1" customFormat="1" ht="38.25" customHeight="1">
      <c r="B368" s="40"/>
      <c r="C368" s="187" t="s">
        <v>624</v>
      </c>
      <c r="D368" s="187" t="s">
        <v>140</v>
      </c>
      <c r="E368" s="188" t="s">
        <v>625</v>
      </c>
      <c r="F368" s="189" t="s">
        <v>626</v>
      </c>
      <c r="G368" s="190" t="s">
        <v>182</v>
      </c>
      <c r="H368" s="191">
        <v>1.3959999999999999</v>
      </c>
      <c r="I368" s="192"/>
      <c r="J368" s="193">
        <f>ROUND(I368*H368,0)</f>
        <v>0</v>
      </c>
      <c r="K368" s="189" t="s">
        <v>144</v>
      </c>
      <c r="L368" s="60"/>
      <c r="M368" s="194" t="s">
        <v>23</v>
      </c>
      <c r="N368" s="195" t="s">
        <v>50</v>
      </c>
      <c r="O368" s="41"/>
      <c r="P368" s="196">
        <f>O368*H368</f>
        <v>0</v>
      </c>
      <c r="Q368" s="196">
        <v>0</v>
      </c>
      <c r="R368" s="196">
        <f>Q368*H368</f>
        <v>0</v>
      </c>
      <c r="S368" s="196">
        <v>0</v>
      </c>
      <c r="T368" s="197">
        <f>S368*H368</f>
        <v>0</v>
      </c>
      <c r="AR368" s="23" t="s">
        <v>231</v>
      </c>
      <c r="AT368" s="23" t="s">
        <v>140</v>
      </c>
      <c r="AU368" s="23" t="s">
        <v>146</v>
      </c>
      <c r="AY368" s="23" t="s">
        <v>138</v>
      </c>
      <c r="BE368" s="198">
        <f>IF(N368="základní",J368,0)</f>
        <v>0</v>
      </c>
      <c r="BF368" s="198">
        <f>IF(N368="snížená",J368,0)</f>
        <v>0</v>
      </c>
      <c r="BG368" s="198">
        <f>IF(N368="zákl. přenesená",J368,0)</f>
        <v>0</v>
      </c>
      <c r="BH368" s="198">
        <f>IF(N368="sníž. přenesená",J368,0)</f>
        <v>0</v>
      </c>
      <c r="BI368" s="198">
        <f>IF(N368="nulová",J368,0)</f>
        <v>0</v>
      </c>
      <c r="BJ368" s="23" t="s">
        <v>146</v>
      </c>
      <c r="BK368" s="198">
        <f>ROUND(I368*H368,0)</f>
        <v>0</v>
      </c>
      <c r="BL368" s="23" t="s">
        <v>231</v>
      </c>
      <c r="BM368" s="23" t="s">
        <v>627</v>
      </c>
    </row>
    <row r="369" spans="2:65" s="1" customFormat="1" ht="121.5">
      <c r="B369" s="40"/>
      <c r="C369" s="62"/>
      <c r="D369" s="199" t="s">
        <v>148</v>
      </c>
      <c r="E369" s="62"/>
      <c r="F369" s="200" t="s">
        <v>628</v>
      </c>
      <c r="G369" s="62"/>
      <c r="H369" s="62"/>
      <c r="I369" s="158"/>
      <c r="J369" s="62"/>
      <c r="K369" s="62"/>
      <c r="L369" s="60"/>
      <c r="M369" s="201"/>
      <c r="N369" s="41"/>
      <c r="O369" s="41"/>
      <c r="P369" s="41"/>
      <c r="Q369" s="41"/>
      <c r="R369" s="41"/>
      <c r="S369" s="41"/>
      <c r="T369" s="77"/>
      <c r="AT369" s="23" t="s">
        <v>148</v>
      </c>
      <c r="AU369" s="23" t="s">
        <v>146</v>
      </c>
    </row>
    <row r="370" spans="2:65" s="10" customFormat="1" ht="29.85" customHeight="1">
      <c r="B370" s="171"/>
      <c r="C370" s="172"/>
      <c r="D370" s="173" t="s">
        <v>77</v>
      </c>
      <c r="E370" s="185" t="s">
        <v>629</v>
      </c>
      <c r="F370" s="185" t="s">
        <v>630</v>
      </c>
      <c r="G370" s="172"/>
      <c r="H370" s="172"/>
      <c r="I370" s="175"/>
      <c r="J370" s="186">
        <f>BK370</f>
        <v>0</v>
      </c>
      <c r="K370" s="172"/>
      <c r="L370" s="177"/>
      <c r="M370" s="178"/>
      <c r="N370" s="179"/>
      <c r="O370" s="179"/>
      <c r="P370" s="180">
        <f>SUM(P371:P400)</f>
        <v>0</v>
      </c>
      <c r="Q370" s="179"/>
      <c r="R370" s="180">
        <f>SUM(R371:R400)</f>
        <v>0.56987900000000002</v>
      </c>
      <c r="S370" s="179"/>
      <c r="T370" s="181">
        <f>SUM(T371:T400)</f>
        <v>0.40867805000000001</v>
      </c>
      <c r="AR370" s="182" t="s">
        <v>146</v>
      </c>
      <c r="AT370" s="183" t="s">
        <v>77</v>
      </c>
      <c r="AU370" s="183" t="s">
        <v>10</v>
      </c>
      <c r="AY370" s="182" t="s">
        <v>138</v>
      </c>
      <c r="BK370" s="184">
        <f>SUM(BK371:BK400)</f>
        <v>0</v>
      </c>
    </row>
    <row r="371" spans="2:65" s="1" customFormat="1" ht="16.5" customHeight="1">
      <c r="B371" s="40"/>
      <c r="C371" s="187" t="s">
        <v>631</v>
      </c>
      <c r="D371" s="187" t="s">
        <v>140</v>
      </c>
      <c r="E371" s="188" t="s">
        <v>632</v>
      </c>
      <c r="F371" s="189" t="s">
        <v>633</v>
      </c>
      <c r="G371" s="190" t="s">
        <v>143</v>
      </c>
      <c r="H371" s="191">
        <v>2.6</v>
      </c>
      <c r="I371" s="192"/>
      <c r="J371" s="193">
        <f>ROUND(I371*H371,0)</f>
        <v>0</v>
      </c>
      <c r="K371" s="189" t="s">
        <v>144</v>
      </c>
      <c r="L371" s="60"/>
      <c r="M371" s="194" t="s">
        <v>23</v>
      </c>
      <c r="N371" s="195" t="s">
        <v>50</v>
      </c>
      <c r="O371" s="41"/>
      <c r="P371" s="196">
        <f>O371*H371</f>
        <v>0</v>
      </c>
      <c r="Q371" s="196">
        <v>0</v>
      </c>
      <c r="R371" s="196">
        <f>Q371*H371</f>
        <v>0</v>
      </c>
      <c r="S371" s="196">
        <v>5.94E-3</v>
      </c>
      <c r="T371" s="197">
        <f>S371*H371</f>
        <v>1.5444000000000001E-2</v>
      </c>
      <c r="AR371" s="23" t="s">
        <v>231</v>
      </c>
      <c r="AT371" s="23" t="s">
        <v>140</v>
      </c>
      <c r="AU371" s="23" t="s">
        <v>146</v>
      </c>
      <c r="AY371" s="23" t="s">
        <v>138</v>
      </c>
      <c r="BE371" s="198">
        <f>IF(N371="základní",J371,0)</f>
        <v>0</v>
      </c>
      <c r="BF371" s="198">
        <f>IF(N371="snížená",J371,0)</f>
        <v>0</v>
      </c>
      <c r="BG371" s="198">
        <f>IF(N371="zákl. přenesená",J371,0)</f>
        <v>0</v>
      </c>
      <c r="BH371" s="198">
        <f>IF(N371="sníž. přenesená",J371,0)</f>
        <v>0</v>
      </c>
      <c r="BI371" s="198">
        <f>IF(N371="nulová",J371,0)</f>
        <v>0</v>
      </c>
      <c r="BJ371" s="23" t="s">
        <v>146</v>
      </c>
      <c r="BK371" s="198">
        <f>ROUND(I371*H371,0)</f>
        <v>0</v>
      </c>
      <c r="BL371" s="23" t="s">
        <v>231</v>
      </c>
      <c r="BM371" s="23" t="s">
        <v>634</v>
      </c>
    </row>
    <row r="372" spans="2:65" s="11" customFormat="1" ht="13.5">
      <c r="B372" s="202"/>
      <c r="C372" s="203"/>
      <c r="D372" s="199" t="s">
        <v>150</v>
      </c>
      <c r="E372" s="204" t="s">
        <v>23</v>
      </c>
      <c r="F372" s="205" t="s">
        <v>334</v>
      </c>
      <c r="G372" s="203"/>
      <c r="H372" s="204" t="s">
        <v>23</v>
      </c>
      <c r="I372" s="206"/>
      <c r="J372" s="203"/>
      <c r="K372" s="203"/>
      <c r="L372" s="207"/>
      <c r="M372" s="208"/>
      <c r="N372" s="209"/>
      <c r="O372" s="209"/>
      <c r="P372" s="209"/>
      <c r="Q372" s="209"/>
      <c r="R372" s="209"/>
      <c r="S372" s="209"/>
      <c r="T372" s="210"/>
      <c r="AT372" s="211" t="s">
        <v>150</v>
      </c>
      <c r="AU372" s="211" t="s">
        <v>146</v>
      </c>
      <c r="AV372" s="11" t="s">
        <v>10</v>
      </c>
      <c r="AW372" s="11" t="s">
        <v>41</v>
      </c>
      <c r="AX372" s="11" t="s">
        <v>78</v>
      </c>
      <c r="AY372" s="211" t="s">
        <v>138</v>
      </c>
    </row>
    <row r="373" spans="2:65" s="12" customFormat="1" ht="13.5">
      <c r="B373" s="212"/>
      <c r="C373" s="213"/>
      <c r="D373" s="199" t="s">
        <v>150</v>
      </c>
      <c r="E373" s="214" t="s">
        <v>23</v>
      </c>
      <c r="F373" s="215" t="s">
        <v>635</v>
      </c>
      <c r="G373" s="213"/>
      <c r="H373" s="216">
        <v>2.6</v>
      </c>
      <c r="I373" s="217"/>
      <c r="J373" s="213"/>
      <c r="K373" s="213"/>
      <c r="L373" s="218"/>
      <c r="M373" s="219"/>
      <c r="N373" s="220"/>
      <c r="O373" s="220"/>
      <c r="P373" s="220"/>
      <c r="Q373" s="220"/>
      <c r="R373" s="220"/>
      <c r="S373" s="220"/>
      <c r="T373" s="221"/>
      <c r="AT373" s="222" t="s">
        <v>150</v>
      </c>
      <c r="AU373" s="222" t="s">
        <v>146</v>
      </c>
      <c r="AV373" s="12" t="s">
        <v>146</v>
      </c>
      <c r="AW373" s="12" t="s">
        <v>41</v>
      </c>
      <c r="AX373" s="12" t="s">
        <v>78</v>
      </c>
      <c r="AY373" s="222" t="s">
        <v>138</v>
      </c>
    </row>
    <row r="374" spans="2:65" s="13" customFormat="1" ht="13.5">
      <c r="B374" s="223"/>
      <c r="C374" s="224"/>
      <c r="D374" s="199" t="s">
        <v>150</v>
      </c>
      <c r="E374" s="225" t="s">
        <v>23</v>
      </c>
      <c r="F374" s="226" t="s">
        <v>153</v>
      </c>
      <c r="G374" s="224"/>
      <c r="H374" s="227">
        <v>2.6</v>
      </c>
      <c r="I374" s="228"/>
      <c r="J374" s="224"/>
      <c r="K374" s="224"/>
      <c r="L374" s="229"/>
      <c r="M374" s="230"/>
      <c r="N374" s="231"/>
      <c r="O374" s="231"/>
      <c r="P374" s="231"/>
      <c r="Q374" s="231"/>
      <c r="R374" s="231"/>
      <c r="S374" s="231"/>
      <c r="T374" s="232"/>
      <c r="AT374" s="233" t="s">
        <v>150</v>
      </c>
      <c r="AU374" s="233" t="s">
        <v>146</v>
      </c>
      <c r="AV374" s="13" t="s">
        <v>145</v>
      </c>
      <c r="AW374" s="13" t="s">
        <v>41</v>
      </c>
      <c r="AX374" s="13" t="s">
        <v>10</v>
      </c>
      <c r="AY374" s="233" t="s">
        <v>138</v>
      </c>
    </row>
    <row r="375" spans="2:65" s="1" customFormat="1" ht="16.5" customHeight="1">
      <c r="B375" s="40"/>
      <c r="C375" s="187" t="s">
        <v>636</v>
      </c>
      <c r="D375" s="187" t="s">
        <v>140</v>
      </c>
      <c r="E375" s="188" t="s">
        <v>637</v>
      </c>
      <c r="F375" s="189" t="s">
        <v>638</v>
      </c>
      <c r="G375" s="190" t="s">
        <v>285</v>
      </c>
      <c r="H375" s="191">
        <v>56.515000000000001</v>
      </c>
      <c r="I375" s="192"/>
      <c r="J375" s="193">
        <f>ROUND(I375*H375,0)</f>
        <v>0</v>
      </c>
      <c r="K375" s="189" t="s">
        <v>144</v>
      </c>
      <c r="L375" s="60"/>
      <c r="M375" s="194" t="s">
        <v>23</v>
      </c>
      <c r="N375" s="195" t="s">
        <v>50</v>
      </c>
      <c r="O375" s="41"/>
      <c r="P375" s="196">
        <f>O375*H375</f>
        <v>0</v>
      </c>
      <c r="Q375" s="196">
        <v>0</v>
      </c>
      <c r="R375" s="196">
        <f>Q375*H375</f>
        <v>0</v>
      </c>
      <c r="S375" s="196">
        <v>1.67E-3</v>
      </c>
      <c r="T375" s="197">
        <f>S375*H375</f>
        <v>9.4380050000000007E-2</v>
      </c>
      <c r="AR375" s="23" t="s">
        <v>231</v>
      </c>
      <c r="AT375" s="23" t="s">
        <v>140</v>
      </c>
      <c r="AU375" s="23" t="s">
        <v>146</v>
      </c>
      <c r="AY375" s="23" t="s">
        <v>138</v>
      </c>
      <c r="BE375" s="198">
        <f>IF(N375="základní",J375,0)</f>
        <v>0</v>
      </c>
      <c r="BF375" s="198">
        <f>IF(N375="snížená",J375,0)</f>
        <v>0</v>
      </c>
      <c r="BG375" s="198">
        <f>IF(N375="zákl. přenesená",J375,0)</f>
        <v>0</v>
      </c>
      <c r="BH375" s="198">
        <f>IF(N375="sníž. přenesená",J375,0)</f>
        <v>0</v>
      </c>
      <c r="BI375" s="198">
        <f>IF(N375="nulová",J375,0)</f>
        <v>0</v>
      </c>
      <c r="BJ375" s="23" t="s">
        <v>146</v>
      </c>
      <c r="BK375" s="198">
        <f>ROUND(I375*H375,0)</f>
        <v>0</v>
      </c>
      <c r="BL375" s="23" t="s">
        <v>231</v>
      </c>
      <c r="BM375" s="23" t="s">
        <v>639</v>
      </c>
    </row>
    <row r="376" spans="2:65" s="12" customFormat="1" ht="13.5">
      <c r="B376" s="212"/>
      <c r="C376" s="213"/>
      <c r="D376" s="199" t="s">
        <v>150</v>
      </c>
      <c r="E376" s="214" t="s">
        <v>23</v>
      </c>
      <c r="F376" s="215" t="s">
        <v>640</v>
      </c>
      <c r="G376" s="213"/>
      <c r="H376" s="216">
        <v>56.515000000000001</v>
      </c>
      <c r="I376" s="217"/>
      <c r="J376" s="213"/>
      <c r="K376" s="213"/>
      <c r="L376" s="218"/>
      <c r="M376" s="219"/>
      <c r="N376" s="220"/>
      <c r="O376" s="220"/>
      <c r="P376" s="220"/>
      <c r="Q376" s="220"/>
      <c r="R376" s="220"/>
      <c r="S376" s="220"/>
      <c r="T376" s="221"/>
      <c r="AT376" s="222" t="s">
        <v>150</v>
      </c>
      <c r="AU376" s="222" t="s">
        <v>146</v>
      </c>
      <c r="AV376" s="12" t="s">
        <v>146</v>
      </c>
      <c r="AW376" s="12" t="s">
        <v>41</v>
      </c>
      <c r="AX376" s="12" t="s">
        <v>78</v>
      </c>
      <c r="AY376" s="222" t="s">
        <v>138</v>
      </c>
    </row>
    <row r="377" spans="2:65" s="13" customFormat="1" ht="13.5">
      <c r="B377" s="223"/>
      <c r="C377" s="224"/>
      <c r="D377" s="199" t="s">
        <v>150</v>
      </c>
      <c r="E377" s="225" t="s">
        <v>23</v>
      </c>
      <c r="F377" s="226" t="s">
        <v>153</v>
      </c>
      <c r="G377" s="224"/>
      <c r="H377" s="227">
        <v>56.515000000000001</v>
      </c>
      <c r="I377" s="228"/>
      <c r="J377" s="224"/>
      <c r="K377" s="224"/>
      <c r="L377" s="229"/>
      <c r="M377" s="230"/>
      <c r="N377" s="231"/>
      <c r="O377" s="231"/>
      <c r="P377" s="231"/>
      <c r="Q377" s="231"/>
      <c r="R377" s="231"/>
      <c r="S377" s="231"/>
      <c r="T377" s="232"/>
      <c r="AT377" s="233" t="s">
        <v>150</v>
      </c>
      <c r="AU377" s="233" t="s">
        <v>146</v>
      </c>
      <c r="AV377" s="13" t="s">
        <v>145</v>
      </c>
      <c r="AW377" s="13" t="s">
        <v>41</v>
      </c>
      <c r="AX377" s="13" t="s">
        <v>10</v>
      </c>
      <c r="AY377" s="233" t="s">
        <v>138</v>
      </c>
    </row>
    <row r="378" spans="2:65" s="1" customFormat="1" ht="16.5" customHeight="1">
      <c r="B378" s="40"/>
      <c r="C378" s="187" t="s">
        <v>641</v>
      </c>
      <c r="D378" s="187" t="s">
        <v>140</v>
      </c>
      <c r="E378" s="188" t="s">
        <v>642</v>
      </c>
      <c r="F378" s="189" t="s">
        <v>643</v>
      </c>
      <c r="G378" s="190" t="s">
        <v>285</v>
      </c>
      <c r="H378" s="191">
        <v>66.3</v>
      </c>
      <c r="I378" s="192"/>
      <c r="J378" s="193">
        <f>ROUND(I378*H378,0)</f>
        <v>0</v>
      </c>
      <c r="K378" s="189" t="s">
        <v>144</v>
      </c>
      <c r="L378" s="60"/>
      <c r="M378" s="194" t="s">
        <v>23</v>
      </c>
      <c r="N378" s="195" t="s">
        <v>50</v>
      </c>
      <c r="O378" s="41"/>
      <c r="P378" s="196">
        <f>O378*H378</f>
        <v>0</v>
      </c>
      <c r="Q378" s="196">
        <v>0</v>
      </c>
      <c r="R378" s="196">
        <f>Q378*H378</f>
        <v>0</v>
      </c>
      <c r="S378" s="196">
        <v>2.5999999999999999E-3</v>
      </c>
      <c r="T378" s="197">
        <f>S378*H378</f>
        <v>0.17237999999999998</v>
      </c>
      <c r="AR378" s="23" t="s">
        <v>231</v>
      </c>
      <c r="AT378" s="23" t="s">
        <v>140</v>
      </c>
      <c r="AU378" s="23" t="s">
        <v>146</v>
      </c>
      <c r="AY378" s="23" t="s">
        <v>138</v>
      </c>
      <c r="BE378" s="198">
        <f>IF(N378="základní",J378,0)</f>
        <v>0</v>
      </c>
      <c r="BF378" s="198">
        <f>IF(N378="snížená",J378,0)</f>
        <v>0</v>
      </c>
      <c r="BG378" s="198">
        <f>IF(N378="zákl. přenesená",J378,0)</f>
        <v>0</v>
      </c>
      <c r="BH378" s="198">
        <f>IF(N378="sníž. přenesená",J378,0)</f>
        <v>0</v>
      </c>
      <c r="BI378" s="198">
        <f>IF(N378="nulová",J378,0)</f>
        <v>0</v>
      </c>
      <c r="BJ378" s="23" t="s">
        <v>146</v>
      </c>
      <c r="BK378" s="198">
        <f>ROUND(I378*H378,0)</f>
        <v>0</v>
      </c>
      <c r="BL378" s="23" t="s">
        <v>231</v>
      </c>
      <c r="BM378" s="23" t="s">
        <v>644</v>
      </c>
    </row>
    <row r="379" spans="2:65" s="12" customFormat="1" ht="13.5">
      <c r="B379" s="212"/>
      <c r="C379" s="213"/>
      <c r="D379" s="199" t="s">
        <v>150</v>
      </c>
      <c r="E379" s="214" t="s">
        <v>23</v>
      </c>
      <c r="F379" s="215" t="s">
        <v>645</v>
      </c>
      <c r="G379" s="213"/>
      <c r="H379" s="216">
        <v>66.3</v>
      </c>
      <c r="I379" s="217"/>
      <c r="J379" s="213"/>
      <c r="K379" s="213"/>
      <c r="L379" s="218"/>
      <c r="M379" s="219"/>
      <c r="N379" s="220"/>
      <c r="O379" s="220"/>
      <c r="P379" s="220"/>
      <c r="Q379" s="220"/>
      <c r="R379" s="220"/>
      <c r="S379" s="220"/>
      <c r="T379" s="221"/>
      <c r="AT379" s="222" t="s">
        <v>150</v>
      </c>
      <c r="AU379" s="222" t="s">
        <v>146</v>
      </c>
      <c r="AV379" s="12" t="s">
        <v>146</v>
      </c>
      <c r="AW379" s="12" t="s">
        <v>41</v>
      </c>
      <c r="AX379" s="12" t="s">
        <v>78</v>
      </c>
      <c r="AY379" s="222" t="s">
        <v>138</v>
      </c>
    </row>
    <row r="380" spans="2:65" s="13" customFormat="1" ht="13.5">
      <c r="B380" s="223"/>
      <c r="C380" s="224"/>
      <c r="D380" s="199" t="s">
        <v>150</v>
      </c>
      <c r="E380" s="225" t="s">
        <v>23</v>
      </c>
      <c r="F380" s="226" t="s">
        <v>153</v>
      </c>
      <c r="G380" s="224"/>
      <c r="H380" s="227">
        <v>66.3</v>
      </c>
      <c r="I380" s="228"/>
      <c r="J380" s="224"/>
      <c r="K380" s="224"/>
      <c r="L380" s="229"/>
      <c r="M380" s="230"/>
      <c r="N380" s="231"/>
      <c r="O380" s="231"/>
      <c r="P380" s="231"/>
      <c r="Q380" s="231"/>
      <c r="R380" s="231"/>
      <c r="S380" s="231"/>
      <c r="T380" s="232"/>
      <c r="AT380" s="233" t="s">
        <v>150</v>
      </c>
      <c r="AU380" s="233" t="s">
        <v>146</v>
      </c>
      <c r="AV380" s="13" t="s">
        <v>145</v>
      </c>
      <c r="AW380" s="13" t="s">
        <v>41</v>
      </c>
      <c r="AX380" s="13" t="s">
        <v>10</v>
      </c>
      <c r="AY380" s="233" t="s">
        <v>138</v>
      </c>
    </row>
    <row r="381" spans="2:65" s="1" customFormat="1" ht="16.5" customHeight="1">
      <c r="B381" s="40"/>
      <c r="C381" s="187" t="s">
        <v>646</v>
      </c>
      <c r="D381" s="187" t="s">
        <v>140</v>
      </c>
      <c r="E381" s="188" t="s">
        <v>647</v>
      </c>
      <c r="F381" s="189" t="s">
        <v>648</v>
      </c>
      <c r="G381" s="190" t="s">
        <v>285</v>
      </c>
      <c r="H381" s="191">
        <v>32.1</v>
      </c>
      <c r="I381" s="192"/>
      <c r="J381" s="193">
        <f>ROUND(I381*H381,0)</f>
        <v>0</v>
      </c>
      <c r="K381" s="189" t="s">
        <v>144</v>
      </c>
      <c r="L381" s="60"/>
      <c r="M381" s="194" t="s">
        <v>23</v>
      </c>
      <c r="N381" s="195" t="s">
        <v>50</v>
      </c>
      <c r="O381" s="41"/>
      <c r="P381" s="196">
        <f>O381*H381</f>
        <v>0</v>
      </c>
      <c r="Q381" s="196">
        <v>0</v>
      </c>
      <c r="R381" s="196">
        <f>Q381*H381</f>
        <v>0</v>
      </c>
      <c r="S381" s="196">
        <v>3.9399999999999999E-3</v>
      </c>
      <c r="T381" s="197">
        <f>S381*H381</f>
        <v>0.126474</v>
      </c>
      <c r="AR381" s="23" t="s">
        <v>231</v>
      </c>
      <c r="AT381" s="23" t="s">
        <v>140</v>
      </c>
      <c r="AU381" s="23" t="s">
        <v>146</v>
      </c>
      <c r="AY381" s="23" t="s">
        <v>138</v>
      </c>
      <c r="BE381" s="198">
        <f>IF(N381="základní",J381,0)</f>
        <v>0</v>
      </c>
      <c r="BF381" s="198">
        <f>IF(N381="snížená",J381,0)</f>
        <v>0</v>
      </c>
      <c r="BG381" s="198">
        <f>IF(N381="zákl. přenesená",J381,0)</f>
        <v>0</v>
      </c>
      <c r="BH381" s="198">
        <f>IF(N381="sníž. přenesená",J381,0)</f>
        <v>0</v>
      </c>
      <c r="BI381" s="198">
        <f>IF(N381="nulová",J381,0)</f>
        <v>0</v>
      </c>
      <c r="BJ381" s="23" t="s">
        <v>146</v>
      </c>
      <c r="BK381" s="198">
        <f>ROUND(I381*H381,0)</f>
        <v>0</v>
      </c>
      <c r="BL381" s="23" t="s">
        <v>231</v>
      </c>
      <c r="BM381" s="23" t="s">
        <v>649</v>
      </c>
    </row>
    <row r="382" spans="2:65" s="12" customFormat="1" ht="13.5">
      <c r="B382" s="212"/>
      <c r="C382" s="213"/>
      <c r="D382" s="199" t="s">
        <v>150</v>
      </c>
      <c r="E382" s="214" t="s">
        <v>23</v>
      </c>
      <c r="F382" s="215" t="s">
        <v>650</v>
      </c>
      <c r="G382" s="213"/>
      <c r="H382" s="216">
        <v>32.1</v>
      </c>
      <c r="I382" s="217"/>
      <c r="J382" s="213"/>
      <c r="K382" s="213"/>
      <c r="L382" s="218"/>
      <c r="M382" s="219"/>
      <c r="N382" s="220"/>
      <c r="O382" s="220"/>
      <c r="P382" s="220"/>
      <c r="Q382" s="220"/>
      <c r="R382" s="220"/>
      <c r="S382" s="220"/>
      <c r="T382" s="221"/>
      <c r="AT382" s="222" t="s">
        <v>150</v>
      </c>
      <c r="AU382" s="222" t="s">
        <v>146</v>
      </c>
      <c r="AV382" s="12" t="s">
        <v>146</v>
      </c>
      <c r="AW382" s="12" t="s">
        <v>41</v>
      </c>
      <c r="AX382" s="12" t="s">
        <v>78</v>
      </c>
      <c r="AY382" s="222" t="s">
        <v>138</v>
      </c>
    </row>
    <row r="383" spans="2:65" s="13" customFormat="1" ht="13.5">
      <c r="B383" s="223"/>
      <c r="C383" s="224"/>
      <c r="D383" s="199" t="s">
        <v>150</v>
      </c>
      <c r="E383" s="225" t="s">
        <v>23</v>
      </c>
      <c r="F383" s="226" t="s">
        <v>153</v>
      </c>
      <c r="G383" s="224"/>
      <c r="H383" s="227">
        <v>32.1</v>
      </c>
      <c r="I383" s="228"/>
      <c r="J383" s="224"/>
      <c r="K383" s="224"/>
      <c r="L383" s="229"/>
      <c r="M383" s="230"/>
      <c r="N383" s="231"/>
      <c r="O383" s="231"/>
      <c r="P383" s="231"/>
      <c r="Q383" s="231"/>
      <c r="R383" s="231"/>
      <c r="S383" s="231"/>
      <c r="T383" s="232"/>
      <c r="AT383" s="233" t="s">
        <v>150</v>
      </c>
      <c r="AU383" s="233" t="s">
        <v>146</v>
      </c>
      <c r="AV383" s="13" t="s">
        <v>145</v>
      </c>
      <c r="AW383" s="13" t="s">
        <v>41</v>
      </c>
      <c r="AX383" s="13" t="s">
        <v>10</v>
      </c>
      <c r="AY383" s="233" t="s">
        <v>138</v>
      </c>
    </row>
    <row r="384" spans="2:65" s="1" customFormat="1" ht="38.25" customHeight="1">
      <c r="B384" s="40"/>
      <c r="C384" s="187" t="s">
        <v>651</v>
      </c>
      <c r="D384" s="187" t="s">
        <v>140</v>
      </c>
      <c r="E384" s="188" t="s">
        <v>652</v>
      </c>
      <c r="F384" s="189" t="s">
        <v>653</v>
      </c>
      <c r="G384" s="190" t="s">
        <v>143</v>
      </c>
      <c r="H384" s="191">
        <v>2.6</v>
      </c>
      <c r="I384" s="192"/>
      <c r="J384" s="193">
        <f>ROUND(I384*H384,0)</f>
        <v>0</v>
      </c>
      <c r="K384" s="189" t="s">
        <v>144</v>
      </c>
      <c r="L384" s="60"/>
      <c r="M384" s="194" t="s">
        <v>23</v>
      </c>
      <c r="N384" s="195" t="s">
        <v>50</v>
      </c>
      <c r="O384" s="41"/>
      <c r="P384" s="196">
        <f>O384*H384</f>
        <v>0</v>
      </c>
      <c r="Q384" s="196">
        <v>7.5900000000000004E-3</v>
      </c>
      <c r="R384" s="196">
        <f>Q384*H384</f>
        <v>1.9734000000000002E-2</v>
      </c>
      <c r="S384" s="196">
        <v>0</v>
      </c>
      <c r="T384" s="197">
        <f>S384*H384</f>
        <v>0</v>
      </c>
      <c r="AR384" s="23" t="s">
        <v>231</v>
      </c>
      <c r="AT384" s="23" t="s">
        <v>140</v>
      </c>
      <c r="AU384" s="23" t="s">
        <v>146</v>
      </c>
      <c r="AY384" s="23" t="s">
        <v>138</v>
      </c>
      <c r="BE384" s="198">
        <f>IF(N384="základní",J384,0)</f>
        <v>0</v>
      </c>
      <c r="BF384" s="198">
        <f>IF(N384="snížená",J384,0)</f>
        <v>0</v>
      </c>
      <c r="BG384" s="198">
        <f>IF(N384="zákl. přenesená",J384,0)</f>
        <v>0</v>
      </c>
      <c r="BH384" s="198">
        <f>IF(N384="sníž. přenesená",J384,0)</f>
        <v>0</v>
      </c>
      <c r="BI384" s="198">
        <f>IF(N384="nulová",J384,0)</f>
        <v>0</v>
      </c>
      <c r="BJ384" s="23" t="s">
        <v>146</v>
      </c>
      <c r="BK384" s="198">
        <f>ROUND(I384*H384,0)</f>
        <v>0</v>
      </c>
      <c r="BL384" s="23" t="s">
        <v>231</v>
      </c>
      <c r="BM384" s="23" t="s">
        <v>654</v>
      </c>
    </row>
    <row r="385" spans="2:65" s="11" customFormat="1" ht="13.5">
      <c r="B385" s="202"/>
      <c r="C385" s="203"/>
      <c r="D385" s="199" t="s">
        <v>150</v>
      </c>
      <c r="E385" s="204" t="s">
        <v>23</v>
      </c>
      <c r="F385" s="205" t="s">
        <v>655</v>
      </c>
      <c r="G385" s="203"/>
      <c r="H385" s="204" t="s">
        <v>23</v>
      </c>
      <c r="I385" s="206"/>
      <c r="J385" s="203"/>
      <c r="K385" s="203"/>
      <c r="L385" s="207"/>
      <c r="M385" s="208"/>
      <c r="N385" s="209"/>
      <c r="O385" s="209"/>
      <c r="P385" s="209"/>
      <c r="Q385" s="209"/>
      <c r="R385" s="209"/>
      <c r="S385" s="209"/>
      <c r="T385" s="210"/>
      <c r="AT385" s="211" t="s">
        <v>150</v>
      </c>
      <c r="AU385" s="211" t="s">
        <v>146</v>
      </c>
      <c r="AV385" s="11" t="s">
        <v>10</v>
      </c>
      <c r="AW385" s="11" t="s">
        <v>41</v>
      </c>
      <c r="AX385" s="11" t="s">
        <v>78</v>
      </c>
      <c r="AY385" s="211" t="s">
        <v>138</v>
      </c>
    </row>
    <row r="386" spans="2:65" s="12" customFormat="1" ht="13.5">
      <c r="B386" s="212"/>
      <c r="C386" s="213"/>
      <c r="D386" s="199" t="s">
        <v>150</v>
      </c>
      <c r="E386" s="214" t="s">
        <v>23</v>
      </c>
      <c r="F386" s="215" t="s">
        <v>635</v>
      </c>
      <c r="G386" s="213"/>
      <c r="H386" s="216">
        <v>2.6</v>
      </c>
      <c r="I386" s="217"/>
      <c r="J386" s="213"/>
      <c r="K386" s="213"/>
      <c r="L386" s="218"/>
      <c r="M386" s="219"/>
      <c r="N386" s="220"/>
      <c r="O386" s="220"/>
      <c r="P386" s="220"/>
      <c r="Q386" s="220"/>
      <c r="R386" s="220"/>
      <c r="S386" s="220"/>
      <c r="T386" s="221"/>
      <c r="AT386" s="222" t="s">
        <v>150</v>
      </c>
      <c r="AU386" s="222" t="s">
        <v>146</v>
      </c>
      <c r="AV386" s="12" t="s">
        <v>146</v>
      </c>
      <c r="AW386" s="12" t="s">
        <v>41</v>
      </c>
      <c r="AX386" s="12" t="s">
        <v>78</v>
      </c>
      <c r="AY386" s="222" t="s">
        <v>138</v>
      </c>
    </row>
    <row r="387" spans="2:65" s="13" customFormat="1" ht="13.5">
      <c r="B387" s="223"/>
      <c r="C387" s="224"/>
      <c r="D387" s="199" t="s">
        <v>150</v>
      </c>
      <c r="E387" s="225" t="s">
        <v>23</v>
      </c>
      <c r="F387" s="226" t="s">
        <v>153</v>
      </c>
      <c r="G387" s="224"/>
      <c r="H387" s="227">
        <v>2.6</v>
      </c>
      <c r="I387" s="228"/>
      <c r="J387" s="224"/>
      <c r="K387" s="224"/>
      <c r="L387" s="229"/>
      <c r="M387" s="230"/>
      <c r="N387" s="231"/>
      <c r="O387" s="231"/>
      <c r="P387" s="231"/>
      <c r="Q387" s="231"/>
      <c r="R387" s="231"/>
      <c r="S387" s="231"/>
      <c r="T387" s="232"/>
      <c r="AT387" s="233" t="s">
        <v>150</v>
      </c>
      <c r="AU387" s="233" t="s">
        <v>146</v>
      </c>
      <c r="AV387" s="13" t="s">
        <v>145</v>
      </c>
      <c r="AW387" s="13" t="s">
        <v>41</v>
      </c>
      <c r="AX387" s="13" t="s">
        <v>10</v>
      </c>
      <c r="AY387" s="233" t="s">
        <v>138</v>
      </c>
    </row>
    <row r="388" spans="2:65" s="1" customFormat="1" ht="25.5" customHeight="1">
      <c r="B388" s="40"/>
      <c r="C388" s="187" t="s">
        <v>656</v>
      </c>
      <c r="D388" s="187" t="s">
        <v>140</v>
      </c>
      <c r="E388" s="188" t="s">
        <v>657</v>
      </c>
      <c r="F388" s="189" t="s">
        <v>658</v>
      </c>
      <c r="G388" s="190" t="s">
        <v>285</v>
      </c>
      <c r="H388" s="191">
        <v>9.4499999999999993</v>
      </c>
      <c r="I388" s="192"/>
      <c r="J388" s="193">
        <f>ROUND(I388*H388,0)</f>
        <v>0</v>
      </c>
      <c r="K388" s="189" t="s">
        <v>144</v>
      </c>
      <c r="L388" s="60"/>
      <c r="M388" s="194" t="s">
        <v>23</v>
      </c>
      <c r="N388" s="195" t="s">
        <v>50</v>
      </c>
      <c r="O388" s="41"/>
      <c r="P388" s="196">
        <f>O388*H388</f>
        <v>0</v>
      </c>
      <c r="Q388" s="196">
        <v>3.5799999999999998E-3</v>
      </c>
      <c r="R388" s="196">
        <f>Q388*H388</f>
        <v>3.3830999999999993E-2</v>
      </c>
      <c r="S388" s="196">
        <v>0</v>
      </c>
      <c r="T388" s="197">
        <f>S388*H388</f>
        <v>0</v>
      </c>
      <c r="AR388" s="23" t="s">
        <v>231</v>
      </c>
      <c r="AT388" s="23" t="s">
        <v>140</v>
      </c>
      <c r="AU388" s="23" t="s">
        <v>146</v>
      </c>
      <c r="AY388" s="23" t="s">
        <v>138</v>
      </c>
      <c r="BE388" s="198">
        <f>IF(N388="základní",J388,0)</f>
        <v>0</v>
      </c>
      <c r="BF388" s="198">
        <f>IF(N388="snížená",J388,0)</f>
        <v>0</v>
      </c>
      <c r="BG388" s="198">
        <f>IF(N388="zákl. přenesená",J388,0)</f>
        <v>0</v>
      </c>
      <c r="BH388" s="198">
        <f>IF(N388="sníž. přenesená",J388,0)</f>
        <v>0</v>
      </c>
      <c r="BI388" s="198">
        <f>IF(N388="nulová",J388,0)</f>
        <v>0</v>
      </c>
      <c r="BJ388" s="23" t="s">
        <v>146</v>
      </c>
      <c r="BK388" s="198">
        <f>ROUND(I388*H388,0)</f>
        <v>0</v>
      </c>
      <c r="BL388" s="23" t="s">
        <v>231</v>
      </c>
      <c r="BM388" s="23" t="s">
        <v>659</v>
      </c>
    </row>
    <row r="389" spans="2:65" s="12" customFormat="1" ht="13.5">
      <c r="B389" s="212"/>
      <c r="C389" s="213"/>
      <c r="D389" s="199" t="s">
        <v>150</v>
      </c>
      <c r="E389" s="214" t="s">
        <v>23</v>
      </c>
      <c r="F389" s="215" t="s">
        <v>660</v>
      </c>
      <c r="G389" s="213"/>
      <c r="H389" s="216">
        <v>9.4499999999999993</v>
      </c>
      <c r="I389" s="217"/>
      <c r="J389" s="213"/>
      <c r="K389" s="213"/>
      <c r="L389" s="218"/>
      <c r="M389" s="219"/>
      <c r="N389" s="220"/>
      <c r="O389" s="220"/>
      <c r="P389" s="220"/>
      <c r="Q389" s="220"/>
      <c r="R389" s="220"/>
      <c r="S389" s="220"/>
      <c r="T389" s="221"/>
      <c r="AT389" s="222" t="s">
        <v>150</v>
      </c>
      <c r="AU389" s="222" t="s">
        <v>146</v>
      </c>
      <c r="AV389" s="12" t="s">
        <v>146</v>
      </c>
      <c r="AW389" s="12" t="s">
        <v>41</v>
      </c>
      <c r="AX389" s="12" t="s">
        <v>78</v>
      </c>
      <c r="AY389" s="222" t="s">
        <v>138</v>
      </c>
    </row>
    <row r="390" spans="2:65" s="13" customFormat="1" ht="13.5">
      <c r="B390" s="223"/>
      <c r="C390" s="224"/>
      <c r="D390" s="199" t="s">
        <v>150</v>
      </c>
      <c r="E390" s="225" t="s">
        <v>23</v>
      </c>
      <c r="F390" s="226" t="s">
        <v>153</v>
      </c>
      <c r="G390" s="224"/>
      <c r="H390" s="227">
        <v>9.4499999999999993</v>
      </c>
      <c r="I390" s="228"/>
      <c r="J390" s="224"/>
      <c r="K390" s="224"/>
      <c r="L390" s="229"/>
      <c r="M390" s="230"/>
      <c r="N390" s="231"/>
      <c r="O390" s="231"/>
      <c r="P390" s="231"/>
      <c r="Q390" s="231"/>
      <c r="R390" s="231"/>
      <c r="S390" s="231"/>
      <c r="T390" s="232"/>
      <c r="AT390" s="233" t="s">
        <v>150</v>
      </c>
      <c r="AU390" s="233" t="s">
        <v>146</v>
      </c>
      <c r="AV390" s="13" t="s">
        <v>145</v>
      </c>
      <c r="AW390" s="13" t="s">
        <v>41</v>
      </c>
      <c r="AX390" s="13" t="s">
        <v>10</v>
      </c>
      <c r="AY390" s="233" t="s">
        <v>138</v>
      </c>
    </row>
    <row r="391" spans="2:65" s="1" customFormat="1" ht="25.5" customHeight="1">
      <c r="B391" s="40"/>
      <c r="C391" s="187" t="s">
        <v>411</v>
      </c>
      <c r="D391" s="187" t="s">
        <v>140</v>
      </c>
      <c r="E391" s="188" t="s">
        <v>661</v>
      </c>
      <c r="F391" s="189" t="s">
        <v>662</v>
      </c>
      <c r="G391" s="190" t="s">
        <v>285</v>
      </c>
      <c r="H391" s="191">
        <v>53.26</v>
      </c>
      <c r="I391" s="192"/>
      <c r="J391" s="193">
        <f>ROUND(I391*H391,0)</f>
        <v>0</v>
      </c>
      <c r="K391" s="189" t="s">
        <v>144</v>
      </c>
      <c r="L391" s="60"/>
      <c r="M391" s="194" t="s">
        <v>23</v>
      </c>
      <c r="N391" s="195" t="s">
        <v>50</v>
      </c>
      <c r="O391" s="41"/>
      <c r="P391" s="196">
        <f>O391*H391</f>
        <v>0</v>
      </c>
      <c r="Q391" s="196">
        <v>5.3499999999999997E-3</v>
      </c>
      <c r="R391" s="196">
        <f>Q391*H391</f>
        <v>0.284941</v>
      </c>
      <c r="S391" s="196">
        <v>0</v>
      </c>
      <c r="T391" s="197">
        <f>S391*H391</f>
        <v>0</v>
      </c>
      <c r="AR391" s="23" t="s">
        <v>231</v>
      </c>
      <c r="AT391" s="23" t="s">
        <v>140</v>
      </c>
      <c r="AU391" s="23" t="s">
        <v>146</v>
      </c>
      <c r="AY391" s="23" t="s">
        <v>138</v>
      </c>
      <c r="BE391" s="198">
        <f>IF(N391="základní",J391,0)</f>
        <v>0</v>
      </c>
      <c r="BF391" s="198">
        <f>IF(N391="snížená",J391,0)</f>
        <v>0</v>
      </c>
      <c r="BG391" s="198">
        <f>IF(N391="zákl. přenesená",J391,0)</f>
        <v>0</v>
      </c>
      <c r="BH391" s="198">
        <f>IF(N391="sníž. přenesená",J391,0)</f>
        <v>0</v>
      </c>
      <c r="BI391" s="198">
        <f>IF(N391="nulová",J391,0)</f>
        <v>0</v>
      </c>
      <c r="BJ391" s="23" t="s">
        <v>146</v>
      </c>
      <c r="BK391" s="198">
        <f>ROUND(I391*H391,0)</f>
        <v>0</v>
      </c>
      <c r="BL391" s="23" t="s">
        <v>231</v>
      </c>
      <c r="BM391" s="23" t="s">
        <v>663</v>
      </c>
    </row>
    <row r="392" spans="2:65" s="12" customFormat="1" ht="13.5">
      <c r="B392" s="212"/>
      <c r="C392" s="213"/>
      <c r="D392" s="199" t="s">
        <v>150</v>
      </c>
      <c r="E392" s="214" t="s">
        <v>23</v>
      </c>
      <c r="F392" s="215" t="s">
        <v>664</v>
      </c>
      <c r="G392" s="213"/>
      <c r="H392" s="216">
        <v>53.26</v>
      </c>
      <c r="I392" s="217"/>
      <c r="J392" s="213"/>
      <c r="K392" s="213"/>
      <c r="L392" s="218"/>
      <c r="M392" s="219"/>
      <c r="N392" s="220"/>
      <c r="O392" s="220"/>
      <c r="P392" s="220"/>
      <c r="Q392" s="220"/>
      <c r="R392" s="220"/>
      <c r="S392" s="220"/>
      <c r="T392" s="221"/>
      <c r="AT392" s="222" t="s">
        <v>150</v>
      </c>
      <c r="AU392" s="222" t="s">
        <v>146</v>
      </c>
      <c r="AV392" s="12" t="s">
        <v>146</v>
      </c>
      <c r="AW392" s="12" t="s">
        <v>41</v>
      </c>
      <c r="AX392" s="12" t="s">
        <v>78</v>
      </c>
      <c r="AY392" s="222" t="s">
        <v>138</v>
      </c>
    </row>
    <row r="393" spans="2:65" s="13" customFormat="1" ht="13.5">
      <c r="B393" s="223"/>
      <c r="C393" s="224"/>
      <c r="D393" s="199" t="s">
        <v>150</v>
      </c>
      <c r="E393" s="225" t="s">
        <v>23</v>
      </c>
      <c r="F393" s="226" t="s">
        <v>153</v>
      </c>
      <c r="G393" s="224"/>
      <c r="H393" s="227">
        <v>53.26</v>
      </c>
      <c r="I393" s="228"/>
      <c r="J393" s="224"/>
      <c r="K393" s="224"/>
      <c r="L393" s="229"/>
      <c r="M393" s="230"/>
      <c r="N393" s="231"/>
      <c r="O393" s="231"/>
      <c r="P393" s="231"/>
      <c r="Q393" s="231"/>
      <c r="R393" s="231"/>
      <c r="S393" s="231"/>
      <c r="T393" s="232"/>
      <c r="AT393" s="233" t="s">
        <v>150</v>
      </c>
      <c r="AU393" s="233" t="s">
        <v>146</v>
      </c>
      <c r="AV393" s="13" t="s">
        <v>145</v>
      </c>
      <c r="AW393" s="13" t="s">
        <v>41</v>
      </c>
      <c r="AX393" s="13" t="s">
        <v>10</v>
      </c>
      <c r="AY393" s="233" t="s">
        <v>138</v>
      </c>
    </row>
    <row r="394" spans="2:65" s="1" customFormat="1" ht="25.5" customHeight="1">
      <c r="B394" s="40"/>
      <c r="C394" s="187" t="s">
        <v>665</v>
      </c>
      <c r="D394" s="187" t="s">
        <v>140</v>
      </c>
      <c r="E394" s="188" t="s">
        <v>666</v>
      </c>
      <c r="F394" s="189" t="s">
        <v>667</v>
      </c>
      <c r="G394" s="190" t="s">
        <v>285</v>
      </c>
      <c r="H394" s="191">
        <v>66.3</v>
      </c>
      <c r="I394" s="192"/>
      <c r="J394" s="193">
        <f>ROUND(I394*H394,0)</f>
        <v>0</v>
      </c>
      <c r="K394" s="189" t="s">
        <v>144</v>
      </c>
      <c r="L394" s="60"/>
      <c r="M394" s="194" t="s">
        <v>23</v>
      </c>
      <c r="N394" s="195" t="s">
        <v>50</v>
      </c>
      <c r="O394" s="41"/>
      <c r="P394" s="196">
        <f>O394*H394</f>
        <v>0</v>
      </c>
      <c r="Q394" s="196">
        <v>2.0899999999999998E-3</v>
      </c>
      <c r="R394" s="196">
        <f>Q394*H394</f>
        <v>0.138567</v>
      </c>
      <c r="S394" s="196">
        <v>0</v>
      </c>
      <c r="T394" s="197">
        <f>S394*H394</f>
        <v>0</v>
      </c>
      <c r="AR394" s="23" t="s">
        <v>231</v>
      </c>
      <c r="AT394" s="23" t="s">
        <v>140</v>
      </c>
      <c r="AU394" s="23" t="s">
        <v>146</v>
      </c>
      <c r="AY394" s="23" t="s">
        <v>138</v>
      </c>
      <c r="BE394" s="198">
        <f>IF(N394="základní",J394,0)</f>
        <v>0</v>
      </c>
      <c r="BF394" s="198">
        <f>IF(N394="snížená",J394,0)</f>
        <v>0</v>
      </c>
      <c r="BG394" s="198">
        <f>IF(N394="zákl. přenesená",J394,0)</f>
        <v>0</v>
      </c>
      <c r="BH394" s="198">
        <f>IF(N394="sníž. přenesená",J394,0)</f>
        <v>0</v>
      </c>
      <c r="BI394" s="198">
        <f>IF(N394="nulová",J394,0)</f>
        <v>0</v>
      </c>
      <c r="BJ394" s="23" t="s">
        <v>146</v>
      </c>
      <c r="BK394" s="198">
        <f>ROUND(I394*H394,0)</f>
        <v>0</v>
      </c>
      <c r="BL394" s="23" t="s">
        <v>231</v>
      </c>
      <c r="BM394" s="23" t="s">
        <v>668</v>
      </c>
    </row>
    <row r="395" spans="2:65" s="12" customFormat="1" ht="13.5">
      <c r="B395" s="212"/>
      <c r="C395" s="213"/>
      <c r="D395" s="199" t="s">
        <v>150</v>
      </c>
      <c r="E395" s="214" t="s">
        <v>23</v>
      </c>
      <c r="F395" s="215" t="s">
        <v>645</v>
      </c>
      <c r="G395" s="213"/>
      <c r="H395" s="216">
        <v>66.3</v>
      </c>
      <c r="I395" s="217"/>
      <c r="J395" s="213"/>
      <c r="K395" s="213"/>
      <c r="L395" s="218"/>
      <c r="M395" s="219"/>
      <c r="N395" s="220"/>
      <c r="O395" s="220"/>
      <c r="P395" s="220"/>
      <c r="Q395" s="220"/>
      <c r="R395" s="220"/>
      <c r="S395" s="220"/>
      <c r="T395" s="221"/>
      <c r="AT395" s="222" t="s">
        <v>150</v>
      </c>
      <c r="AU395" s="222" t="s">
        <v>146</v>
      </c>
      <c r="AV395" s="12" t="s">
        <v>146</v>
      </c>
      <c r="AW395" s="12" t="s">
        <v>41</v>
      </c>
      <c r="AX395" s="12" t="s">
        <v>78</v>
      </c>
      <c r="AY395" s="222" t="s">
        <v>138</v>
      </c>
    </row>
    <row r="396" spans="2:65" s="13" customFormat="1" ht="13.5">
      <c r="B396" s="223"/>
      <c r="C396" s="224"/>
      <c r="D396" s="199" t="s">
        <v>150</v>
      </c>
      <c r="E396" s="225" t="s">
        <v>23</v>
      </c>
      <c r="F396" s="226" t="s">
        <v>153</v>
      </c>
      <c r="G396" s="224"/>
      <c r="H396" s="227">
        <v>66.3</v>
      </c>
      <c r="I396" s="228"/>
      <c r="J396" s="224"/>
      <c r="K396" s="224"/>
      <c r="L396" s="229"/>
      <c r="M396" s="230"/>
      <c r="N396" s="231"/>
      <c r="O396" s="231"/>
      <c r="P396" s="231"/>
      <c r="Q396" s="231"/>
      <c r="R396" s="231"/>
      <c r="S396" s="231"/>
      <c r="T396" s="232"/>
      <c r="AT396" s="233" t="s">
        <v>150</v>
      </c>
      <c r="AU396" s="233" t="s">
        <v>146</v>
      </c>
      <c r="AV396" s="13" t="s">
        <v>145</v>
      </c>
      <c r="AW396" s="13" t="s">
        <v>41</v>
      </c>
      <c r="AX396" s="13" t="s">
        <v>10</v>
      </c>
      <c r="AY396" s="233" t="s">
        <v>138</v>
      </c>
    </row>
    <row r="397" spans="2:65" s="1" customFormat="1" ht="25.5" customHeight="1">
      <c r="B397" s="40"/>
      <c r="C397" s="187" t="s">
        <v>449</v>
      </c>
      <c r="D397" s="187" t="s">
        <v>140</v>
      </c>
      <c r="E397" s="188" t="s">
        <v>669</v>
      </c>
      <c r="F397" s="189" t="s">
        <v>670</v>
      </c>
      <c r="G397" s="190" t="s">
        <v>377</v>
      </c>
      <c r="H397" s="191">
        <v>4</v>
      </c>
      <c r="I397" s="192"/>
      <c r="J397" s="193">
        <f>ROUND(I397*H397,0)</f>
        <v>0</v>
      </c>
      <c r="K397" s="189" t="s">
        <v>144</v>
      </c>
      <c r="L397" s="60"/>
      <c r="M397" s="194" t="s">
        <v>23</v>
      </c>
      <c r="N397" s="195" t="s">
        <v>50</v>
      </c>
      <c r="O397" s="41"/>
      <c r="P397" s="196">
        <f>O397*H397</f>
        <v>0</v>
      </c>
      <c r="Q397" s="196">
        <v>2.5000000000000001E-4</v>
      </c>
      <c r="R397" s="196">
        <f>Q397*H397</f>
        <v>1E-3</v>
      </c>
      <c r="S397" s="196">
        <v>0</v>
      </c>
      <c r="T397" s="197">
        <f>S397*H397</f>
        <v>0</v>
      </c>
      <c r="AR397" s="23" t="s">
        <v>231</v>
      </c>
      <c r="AT397" s="23" t="s">
        <v>140</v>
      </c>
      <c r="AU397" s="23" t="s">
        <v>146</v>
      </c>
      <c r="AY397" s="23" t="s">
        <v>138</v>
      </c>
      <c r="BE397" s="198">
        <f>IF(N397="základní",J397,0)</f>
        <v>0</v>
      </c>
      <c r="BF397" s="198">
        <f>IF(N397="snížená",J397,0)</f>
        <v>0</v>
      </c>
      <c r="BG397" s="198">
        <f>IF(N397="zákl. přenesená",J397,0)</f>
        <v>0</v>
      </c>
      <c r="BH397" s="198">
        <f>IF(N397="sníž. přenesená",J397,0)</f>
        <v>0</v>
      </c>
      <c r="BI397" s="198">
        <f>IF(N397="nulová",J397,0)</f>
        <v>0</v>
      </c>
      <c r="BJ397" s="23" t="s">
        <v>146</v>
      </c>
      <c r="BK397" s="198">
        <f>ROUND(I397*H397,0)</f>
        <v>0</v>
      </c>
      <c r="BL397" s="23" t="s">
        <v>231</v>
      </c>
      <c r="BM397" s="23" t="s">
        <v>671</v>
      </c>
    </row>
    <row r="398" spans="2:65" s="1" customFormat="1" ht="25.5" customHeight="1">
      <c r="B398" s="40"/>
      <c r="C398" s="187" t="s">
        <v>672</v>
      </c>
      <c r="D398" s="187" t="s">
        <v>140</v>
      </c>
      <c r="E398" s="188" t="s">
        <v>673</v>
      </c>
      <c r="F398" s="189" t="s">
        <v>674</v>
      </c>
      <c r="G398" s="190" t="s">
        <v>285</v>
      </c>
      <c r="H398" s="191">
        <v>32.1</v>
      </c>
      <c r="I398" s="192"/>
      <c r="J398" s="193">
        <f>ROUND(I398*H398,0)</f>
        <v>0</v>
      </c>
      <c r="K398" s="189" t="s">
        <v>144</v>
      </c>
      <c r="L398" s="60"/>
      <c r="M398" s="194" t="s">
        <v>23</v>
      </c>
      <c r="N398" s="195" t="s">
        <v>50</v>
      </c>
      <c r="O398" s="41"/>
      <c r="P398" s="196">
        <f>O398*H398</f>
        <v>0</v>
      </c>
      <c r="Q398" s="196">
        <v>2.8600000000000001E-3</v>
      </c>
      <c r="R398" s="196">
        <f>Q398*H398</f>
        <v>9.1806000000000013E-2</v>
      </c>
      <c r="S398" s="196">
        <v>0</v>
      </c>
      <c r="T398" s="197">
        <f>S398*H398</f>
        <v>0</v>
      </c>
      <c r="AR398" s="23" t="s">
        <v>231</v>
      </c>
      <c r="AT398" s="23" t="s">
        <v>140</v>
      </c>
      <c r="AU398" s="23" t="s">
        <v>146</v>
      </c>
      <c r="AY398" s="23" t="s">
        <v>138</v>
      </c>
      <c r="BE398" s="198">
        <f>IF(N398="základní",J398,0)</f>
        <v>0</v>
      </c>
      <c r="BF398" s="198">
        <f>IF(N398="snížená",J398,0)</f>
        <v>0</v>
      </c>
      <c r="BG398" s="198">
        <f>IF(N398="zákl. přenesená",J398,0)</f>
        <v>0</v>
      </c>
      <c r="BH398" s="198">
        <f>IF(N398="sníž. přenesená",J398,0)</f>
        <v>0</v>
      </c>
      <c r="BI398" s="198">
        <f>IF(N398="nulová",J398,0)</f>
        <v>0</v>
      </c>
      <c r="BJ398" s="23" t="s">
        <v>146</v>
      </c>
      <c r="BK398" s="198">
        <f>ROUND(I398*H398,0)</f>
        <v>0</v>
      </c>
      <c r="BL398" s="23" t="s">
        <v>231</v>
      </c>
      <c r="BM398" s="23" t="s">
        <v>675</v>
      </c>
    </row>
    <row r="399" spans="2:65" s="1" customFormat="1" ht="38.25" customHeight="1">
      <c r="B399" s="40"/>
      <c r="C399" s="187" t="s">
        <v>676</v>
      </c>
      <c r="D399" s="187" t="s">
        <v>140</v>
      </c>
      <c r="E399" s="188" t="s">
        <v>677</v>
      </c>
      <c r="F399" s="189" t="s">
        <v>678</v>
      </c>
      <c r="G399" s="190" t="s">
        <v>182</v>
      </c>
      <c r="H399" s="191">
        <v>0.56999999999999995</v>
      </c>
      <c r="I399" s="192"/>
      <c r="J399" s="193">
        <f>ROUND(I399*H399,0)</f>
        <v>0</v>
      </c>
      <c r="K399" s="189" t="s">
        <v>144</v>
      </c>
      <c r="L399" s="60"/>
      <c r="M399" s="194" t="s">
        <v>23</v>
      </c>
      <c r="N399" s="195" t="s">
        <v>50</v>
      </c>
      <c r="O399" s="41"/>
      <c r="P399" s="196">
        <f>O399*H399</f>
        <v>0</v>
      </c>
      <c r="Q399" s="196">
        <v>0</v>
      </c>
      <c r="R399" s="196">
        <f>Q399*H399</f>
        <v>0</v>
      </c>
      <c r="S399" s="196">
        <v>0</v>
      </c>
      <c r="T399" s="197">
        <f>S399*H399</f>
        <v>0</v>
      </c>
      <c r="AR399" s="23" t="s">
        <v>231</v>
      </c>
      <c r="AT399" s="23" t="s">
        <v>140</v>
      </c>
      <c r="AU399" s="23" t="s">
        <v>146</v>
      </c>
      <c r="AY399" s="23" t="s">
        <v>138</v>
      </c>
      <c r="BE399" s="198">
        <f>IF(N399="základní",J399,0)</f>
        <v>0</v>
      </c>
      <c r="BF399" s="198">
        <f>IF(N399="snížená",J399,0)</f>
        <v>0</v>
      </c>
      <c r="BG399" s="198">
        <f>IF(N399="zákl. přenesená",J399,0)</f>
        <v>0</v>
      </c>
      <c r="BH399" s="198">
        <f>IF(N399="sníž. přenesená",J399,0)</f>
        <v>0</v>
      </c>
      <c r="BI399" s="198">
        <f>IF(N399="nulová",J399,0)</f>
        <v>0</v>
      </c>
      <c r="BJ399" s="23" t="s">
        <v>146</v>
      </c>
      <c r="BK399" s="198">
        <f>ROUND(I399*H399,0)</f>
        <v>0</v>
      </c>
      <c r="BL399" s="23" t="s">
        <v>231</v>
      </c>
      <c r="BM399" s="23" t="s">
        <v>679</v>
      </c>
    </row>
    <row r="400" spans="2:65" s="1" customFormat="1" ht="121.5">
      <c r="B400" s="40"/>
      <c r="C400" s="62"/>
      <c r="D400" s="199" t="s">
        <v>148</v>
      </c>
      <c r="E400" s="62"/>
      <c r="F400" s="200" t="s">
        <v>680</v>
      </c>
      <c r="G400" s="62"/>
      <c r="H400" s="62"/>
      <c r="I400" s="158"/>
      <c r="J400" s="62"/>
      <c r="K400" s="62"/>
      <c r="L400" s="60"/>
      <c r="M400" s="201"/>
      <c r="N400" s="41"/>
      <c r="O400" s="41"/>
      <c r="P400" s="41"/>
      <c r="Q400" s="41"/>
      <c r="R400" s="41"/>
      <c r="S400" s="41"/>
      <c r="T400" s="77"/>
      <c r="AT400" s="23" t="s">
        <v>148</v>
      </c>
      <c r="AU400" s="23" t="s">
        <v>146</v>
      </c>
    </row>
    <row r="401" spans="2:65" s="10" customFormat="1" ht="29.85" customHeight="1">
      <c r="B401" s="171"/>
      <c r="C401" s="172"/>
      <c r="D401" s="173" t="s">
        <v>77</v>
      </c>
      <c r="E401" s="185" t="s">
        <v>681</v>
      </c>
      <c r="F401" s="185" t="s">
        <v>682</v>
      </c>
      <c r="G401" s="172"/>
      <c r="H401" s="172"/>
      <c r="I401" s="175"/>
      <c r="J401" s="186">
        <f>BK401</f>
        <v>0</v>
      </c>
      <c r="K401" s="172"/>
      <c r="L401" s="177"/>
      <c r="M401" s="178"/>
      <c r="N401" s="179"/>
      <c r="O401" s="179"/>
      <c r="P401" s="180">
        <f>SUM(P402:P408)</f>
        <v>0</v>
      </c>
      <c r="Q401" s="179"/>
      <c r="R401" s="180">
        <f>SUM(R402:R408)</f>
        <v>0</v>
      </c>
      <c r="S401" s="179"/>
      <c r="T401" s="181">
        <f>SUM(T402:T408)</f>
        <v>2.1078359999999998</v>
      </c>
      <c r="AR401" s="182" t="s">
        <v>146</v>
      </c>
      <c r="AT401" s="183" t="s">
        <v>77</v>
      </c>
      <c r="AU401" s="183" t="s">
        <v>10</v>
      </c>
      <c r="AY401" s="182" t="s">
        <v>138</v>
      </c>
      <c r="BK401" s="184">
        <f>SUM(BK402:BK408)</f>
        <v>0</v>
      </c>
    </row>
    <row r="402" spans="2:65" s="1" customFormat="1" ht="16.5" customHeight="1">
      <c r="B402" s="40"/>
      <c r="C402" s="187" t="s">
        <v>683</v>
      </c>
      <c r="D402" s="187" t="s">
        <v>140</v>
      </c>
      <c r="E402" s="188" t="s">
        <v>684</v>
      </c>
      <c r="F402" s="189" t="s">
        <v>685</v>
      </c>
      <c r="G402" s="190" t="s">
        <v>143</v>
      </c>
      <c r="H402" s="191">
        <v>156.136</v>
      </c>
      <c r="I402" s="192"/>
      <c r="J402" s="193">
        <f>ROUND(I402*H402,0)</f>
        <v>0</v>
      </c>
      <c r="K402" s="189" t="s">
        <v>144</v>
      </c>
      <c r="L402" s="60"/>
      <c r="M402" s="194" t="s">
        <v>23</v>
      </c>
      <c r="N402" s="195" t="s">
        <v>50</v>
      </c>
      <c r="O402" s="41"/>
      <c r="P402" s="196">
        <f>O402*H402</f>
        <v>0</v>
      </c>
      <c r="Q402" s="196">
        <v>0</v>
      </c>
      <c r="R402" s="196">
        <f>Q402*H402</f>
        <v>0</v>
      </c>
      <c r="S402" s="196">
        <v>3.3E-3</v>
      </c>
      <c r="T402" s="197">
        <f>S402*H402</f>
        <v>0.51524879999999995</v>
      </c>
      <c r="AR402" s="23" t="s">
        <v>231</v>
      </c>
      <c r="AT402" s="23" t="s">
        <v>140</v>
      </c>
      <c r="AU402" s="23" t="s">
        <v>146</v>
      </c>
      <c r="AY402" s="23" t="s">
        <v>138</v>
      </c>
      <c r="BE402" s="198">
        <f>IF(N402="základní",J402,0)</f>
        <v>0</v>
      </c>
      <c r="BF402" s="198">
        <f>IF(N402="snížená",J402,0)</f>
        <v>0</v>
      </c>
      <c r="BG402" s="198">
        <f>IF(N402="zákl. přenesená",J402,0)</f>
        <v>0</v>
      </c>
      <c r="BH402" s="198">
        <f>IF(N402="sníž. přenesená",J402,0)</f>
        <v>0</v>
      </c>
      <c r="BI402" s="198">
        <f>IF(N402="nulová",J402,0)</f>
        <v>0</v>
      </c>
      <c r="BJ402" s="23" t="s">
        <v>146</v>
      </c>
      <c r="BK402" s="198">
        <f>ROUND(I402*H402,0)</f>
        <v>0</v>
      </c>
      <c r="BL402" s="23" t="s">
        <v>231</v>
      </c>
      <c r="BM402" s="23" t="s">
        <v>686</v>
      </c>
    </row>
    <row r="403" spans="2:65" s="11" customFormat="1" ht="13.5">
      <c r="B403" s="202"/>
      <c r="C403" s="203"/>
      <c r="D403" s="199" t="s">
        <v>150</v>
      </c>
      <c r="E403" s="204" t="s">
        <v>23</v>
      </c>
      <c r="F403" s="205" t="s">
        <v>687</v>
      </c>
      <c r="G403" s="203"/>
      <c r="H403" s="204" t="s">
        <v>23</v>
      </c>
      <c r="I403" s="206"/>
      <c r="J403" s="203"/>
      <c r="K403" s="203"/>
      <c r="L403" s="207"/>
      <c r="M403" s="208"/>
      <c r="N403" s="209"/>
      <c r="O403" s="209"/>
      <c r="P403" s="209"/>
      <c r="Q403" s="209"/>
      <c r="R403" s="209"/>
      <c r="S403" s="209"/>
      <c r="T403" s="210"/>
      <c r="AT403" s="211" t="s">
        <v>150</v>
      </c>
      <c r="AU403" s="211" t="s">
        <v>146</v>
      </c>
      <c r="AV403" s="11" t="s">
        <v>10</v>
      </c>
      <c r="AW403" s="11" t="s">
        <v>41</v>
      </c>
      <c r="AX403" s="11" t="s">
        <v>78</v>
      </c>
      <c r="AY403" s="211" t="s">
        <v>138</v>
      </c>
    </row>
    <row r="404" spans="2:65" s="12" customFormat="1" ht="13.5">
      <c r="B404" s="212"/>
      <c r="C404" s="213"/>
      <c r="D404" s="199" t="s">
        <v>150</v>
      </c>
      <c r="E404" s="214" t="s">
        <v>23</v>
      </c>
      <c r="F404" s="215" t="s">
        <v>541</v>
      </c>
      <c r="G404" s="213"/>
      <c r="H404" s="216">
        <v>156.136</v>
      </c>
      <c r="I404" s="217"/>
      <c r="J404" s="213"/>
      <c r="K404" s="213"/>
      <c r="L404" s="218"/>
      <c r="M404" s="219"/>
      <c r="N404" s="220"/>
      <c r="O404" s="220"/>
      <c r="P404" s="220"/>
      <c r="Q404" s="220"/>
      <c r="R404" s="220"/>
      <c r="S404" s="220"/>
      <c r="T404" s="221"/>
      <c r="AT404" s="222" t="s">
        <v>150</v>
      </c>
      <c r="AU404" s="222" t="s">
        <v>146</v>
      </c>
      <c r="AV404" s="12" t="s">
        <v>146</v>
      </c>
      <c r="AW404" s="12" t="s">
        <v>41</v>
      </c>
      <c r="AX404" s="12" t="s">
        <v>78</v>
      </c>
      <c r="AY404" s="222" t="s">
        <v>138</v>
      </c>
    </row>
    <row r="405" spans="2:65" s="13" customFormat="1" ht="13.5">
      <c r="B405" s="223"/>
      <c r="C405" s="224"/>
      <c r="D405" s="199" t="s">
        <v>150</v>
      </c>
      <c r="E405" s="225" t="s">
        <v>23</v>
      </c>
      <c r="F405" s="226" t="s">
        <v>153</v>
      </c>
      <c r="G405" s="224"/>
      <c r="H405" s="227">
        <v>156.136</v>
      </c>
      <c r="I405" s="228"/>
      <c r="J405" s="224"/>
      <c r="K405" s="224"/>
      <c r="L405" s="229"/>
      <c r="M405" s="230"/>
      <c r="N405" s="231"/>
      <c r="O405" s="231"/>
      <c r="P405" s="231"/>
      <c r="Q405" s="231"/>
      <c r="R405" s="231"/>
      <c r="S405" s="231"/>
      <c r="T405" s="232"/>
      <c r="AT405" s="233" t="s">
        <v>150</v>
      </c>
      <c r="AU405" s="233" t="s">
        <v>146</v>
      </c>
      <c r="AV405" s="13" t="s">
        <v>145</v>
      </c>
      <c r="AW405" s="13" t="s">
        <v>41</v>
      </c>
      <c r="AX405" s="13" t="s">
        <v>10</v>
      </c>
      <c r="AY405" s="233" t="s">
        <v>138</v>
      </c>
    </row>
    <row r="406" spans="2:65" s="1" customFormat="1" ht="16.5" customHeight="1">
      <c r="B406" s="40"/>
      <c r="C406" s="187" t="s">
        <v>30</v>
      </c>
      <c r="D406" s="187" t="s">
        <v>140</v>
      </c>
      <c r="E406" s="188" t="s">
        <v>688</v>
      </c>
      <c r="F406" s="189" t="s">
        <v>689</v>
      </c>
      <c r="G406" s="190" t="s">
        <v>143</v>
      </c>
      <c r="H406" s="191">
        <v>156.136</v>
      </c>
      <c r="I406" s="192"/>
      <c r="J406" s="193">
        <f>ROUND(I406*H406,0)</f>
        <v>0</v>
      </c>
      <c r="K406" s="189" t="s">
        <v>144</v>
      </c>
      <c r="L406" s="60"/>
      <c r="M406" s="194" t="s">
        <v>23</v>
      </c>
      <c r="N406" s="195" t="s">
        <v>50</v>
      </c>
      <c r="O406" s="41"/>
      <c r="P406" s="196">
        <f>O406*H406</f>
        <v>0</v>
      </c>
      <c r="Q406" s="196">
        <v>0</v>
      </c>
      <c r="R406" s="196">
        <f>Q406*H406</f>
        <v>0</v>
      </c>
      <c r="S406" s="196">
        <v>1.0200000000000001E-2</v>
      </c>
      <c r="T406" s="197">
        <f>S406*H406</f>
        <v>1.5925872000000001</v>
      </c>
      <c r="AR406" s="23" t="s">
        <v>231</v>
      </c>
      <c r="AT406" s="23" t="s">
        <v>140</v>
      </c>
      <c r="AU406" s="23" t="s">
        <v>146</v>
      </c>
      <c r="AY406" s="23" t="s">
        <v>138</v>
      </c>
      <c r="BE406" s="198">
        <f>IF(N406="základní",J406,0)</f>
        <v>0</v>
      </c>
      <c r="BF406" s="198">
        <f>IF(N406="snížená",J406,0)</f>
        <v>0</v>
      </c>
      <c r="BG406" s="198">
        <f>IF(N406="zákl. přenesená",J406,0)</f>
        <v>0</v>
      </c>
      <c r="BH406" s="198">
        <f>IF(N406="sníž. přenesená",J406,0)</f>
        <v>0</v>
      </c>
      <c r="BI406" s="198">
        <f>IF(N406="nulová",J406,0)</f>
        <v>0</v>
      </c>
      <c r="BJ406" s="23" t="s">
        <v>146</v>
      </c>
      <c r="BK406" s="198">
        <f>ROUND(I406*H406,0)</f>
        <v>0</v>
      </c>
      <c r="BL406" s="23" t="s">
        <v>231</v>
      </c>
      <c r="BM406" s="23" t="s">
        <v>690</v>
      </c>
    </row>
    <row r="407" spans="2:65" s="1" customFormat="1" ht="38.25" customHeight="1">
      <c r="B407" s="40"/>
      <c r="C407" s="187" t="s">
        <v>691</v>
      </c>
      <c r="D407" s="187" t="s">
        <v>140</v>
      </c>
      <c r="E407" s="188" t="s">
        <v>692</v>
      </c>
      <c r="F407" s="189" t="s">
        <v>693</v>
      </c>
      <c r="G407" s="190" t="s">
        <v>182</v>
      </c>
      <c r="H407" s="191">
        <v>0</v>
      </c>
      <c r="I407" s="192"/>
      <c r="J407" s="193">
        <f>ROUND(I407*H407,0)</f>
        <v>0</v>
      </c>
      <c r="K407" s="189" t="s">
        <v>144</v>
      </c>
      <c r="L407" s="60"/>
      <c r="M407" s="194" t="s">
        <v>23</v>
      </c>
      <c r="N407" s="195" t="s">
        <v>50</v>
      </c>
      <c r="O407" s="41"/>
      <c r="P407" s="196">
        <f>O407*H407</f>
        <v>0</v>
      </c>
      <c r="Q407" s="196">
        <v>0</v>
      </c>
      <c r="R407" s="196">
        <f>Q407*H407</f>
        <v>0</v>
      </c>
      <c r="S407" s="196">
        <v>0</v>
      </c>
      <c r="T407" s="197">
        <f>S407*H407</f>
        <v>0</v>
      </c>
      <c r="AR407" s="23" t="s">
        <v>231</v>
      </c>
      <c r="AT407" s="23" t="s">
        <v>140</v>
      </c>
      <c r="AU407" s="23" t="s">
        <v>146</v>
      </c>
      <c r="AY407" s="23" t="s">
        <v>138</v>
      </c>
      <c r="BE407" s="198">
        <f>IF(N407="základní",J407,0)</f>
        <v>0</v>
      </c>
      <c r="BF407" s="198">
        <f>IF(N407="snížená",J407,0)</f>
        <v>0</v>
      </c>
      <c r="BG407" s="198">
        <f>IF(N407="zákl. přenesená",J407,0)</f>
        <v>0</v>
      </c>
      <c r="BH407" s="198">
        <f>IF(N407="sníž. přenesená",J407,0)</f>
        <v>0</v>
      </c>
      <c r="BI407" s="198">
        <f>IF(N407="nulová",J407,0)</f>
        <v>0</v>
      </c>
      <c r="BJ407" s="23" t="s">
        <v>146</v>
      </c>
      <c r="BK407" s="198">
        <f>ROUND(I407*H407,0)</f>
        <v>0</v>
      </c>
      <c r="BL407" s="23" t="s">
        <v>231</v>
      </c>
      <c r="BM407" s="23" t="s">
        <v>694</v>
      </c>
    </row>
    <row r="408" spans="2:65" s="1" customFormat="1" ht="121.5">
      <c r="B408" s="40"/>
      <c r="C408" s="62"/>
      <c r="D408" s="199" t="s">
        <v>148</v>
      </c>
      <c r="E408" s="62"/>
      <c r="F408" s="200" t="s">
        <v>695</v>
      </c>
      <c r="G408" s="62"/>
      <c r="H408" s="62"/>
      <c r="I408" s="158"/>
      <c r="J408" s="62"/>
      <c r="K408" s="62"/>
      <c r="L408" s="60"/>
      <c r="M408" s="201"/>
      <c r="N408" s="41"/>
      <c r="O408" s="41"/>
      <c r="P408" s="41"/>
      <c r="Q408" s="41"/>
      <c r="R408" s="41"/>
      <c r="S408" s="41"/>
      <c r="T408" s="77"/>
      <c r="AT408" s="23" t="s">
        <v>148</v>
      </c>
      <c r="AU408" s="23" t="s">
        <v>146</v>
      </c>
    </row>
    <row r="409" spans="2:65" s="10" customFormat="1" ht="29.85" customHeight="1">
      <c r="B409" s="171"/>
      <c r="C409" s="172"/>
      <c r="D409" s="173" t="s">
        <v>77</v>
      </c>
      <c r="E409" s="185" t="s">
        <v>696</v>
      </c>
      <c r="F409" s="185" t="s">
        <v>697</v>
      </c>
      <c r="G409" s="172"/>
      <c r="H409" s="172"/>
      <c r="I409" s="175"/>
      <c r="J409" s="186">
        <f>BK409</f>
        <v>0</v>
      </c>
      <c r="K409" s="172"/>
      <c r="L409" s="177"/>
      <c r="M409" s="178"/>
      <c r="N409" s="179"/>
      <c r="O409" s="179"/>
      <c r="P409" s="180">
        <f>SUM(P410:P416)</f>
        <v>0</v>
      </c>
      <c r="Q409" s="179"/>
      <c r="R409" s="180">
        <f>SUM(R410:R416)</f>
        <v>4.8000000000000001E-4</v>
      </c>
      <c r="S409" s="179"/>
      <c r="T409" s="181">
        <f>SUM(T410:T416)</f>
        <v>0</v>
      </c>
      <c r="AR409" s="182" t="s">
        <v>146</v>
      </c>
      <c r="AT409" s="183" t="s">
        <v>77</v>
      </c>
      <c r="AU409" s="183" t="s">
        <v>10</v>
      </c>
      <c r="AY409" s="182" t="s">
        <v>138</v>
      </c>
      <c r="BK409" s="184">
        <f>SUM(BK410:BK416)</f>
        <v>0</v>
      </c>
    </row>
    <row r="410" spans="2:65" s="1" customFormat="1" ht="16.5" customHeight="1">
      <c r="B410" s="40"/>
      <c r="C410" s="187" t="s">
        <v>698</v>
      </c>
      <c r="D410" s="187" t="s">
        <v>140</v>
      </c>
      <c r="E410" s="188" t="s">
        <v>699</v>
      </c>
      <c r="F410" s="189" t="s">
        <v>700</v>
      </c>
      <c r="G410" s="190" t="s">
        <v>143</v>
      </c>
      <c r="H410" s="191">
        <v>1</v>
      </c>
      <c r="I410" s="192"/>
      <c r="J410" s="193">
        <f>ROUND(I410*H410,0)</f>
        <v>0</v>
      </c>
      <c r="K410" s="189" t="s">
        <v>144</v>
      </c>
      <c r="L410" s="60"/>
      <c r="M410" s="194" t="s">
        <v>23</v>
      </c>
      <c r="N410" s="195" t="s">
        <v>50</v>
      </c>
      <c r="O410" s="41"/>
      <c r="P410" s="196">
        <f>O410*H410</f>
        <v>0</v>
      </c>
      <c r="Q410" s="196">
        <v>2.0000000000000002E-5</v>
      </c>
      <c r="R410" s="196">
        <f>Q410*H410</f>
        <v>2.0000000000000002E-5</v>
      </c>
      <c r="S410" s="196">
        <v>0</v>
      </c>
      <c r="T410" s="197">
        <f>S410*H410</f>
        <v>0</v>
      </c>
      <c r="AR410" s="23" t="s">
        <v>231</v>
      </c>
      <c r="AT410" s="23" t="s">
        <v>140</v>
      </c>
      <c r="AU410" s="23" t="s">
        <v>146</v>
      </c>
      <c r="AY410" s="23" t="s">
        <v>138</v>
      </c>
      <c r="BE410" s="198">
        <f>IF(N410="základní",J410,0)</f>
        <v>0</v>
      </c>
      <c r="BF410" s="198">
        <f>IF(N410="snížená",J410,0)</f>
        <v>0</v>
      </c>
      <c r="BG410" s="198">
        <f>IF(N410="zákl. přenesená",J410,0)</f>
        <v>0</v>
      </c>
      <c r="BH410" s="198">
        <f>IF(N410="sníž. přenesená",J410,0)</f>
        <v>0</v>
      </c>
      <c r="BI410" s="198">
        <f>IF(N410="nulová",J410,0)</f>
        <v>0</v>
      </c>
      <c r="BJ410" s="23" t="s">
        <v>146</v>
      </c>
      <c r="BK410" s="198">
        <f>ROUND(I410*H410,0)</f>
        <v>0</v>
      </c>
      <c r="BL410" s="23" t="s">
        <v>231</v>
      </c>
      <c r="BM410" s="23" t="s">
        <v>701</v>
      </c>
    </row>
    <row r="411" spans="2:65" s="11" customFormat="1" ht="13.5">
      <c r="B411" s="202"/>
      <c r="C411" s="203"/>
      <c r="D411" s="199" t="s">
        <v>150</v>
      </c>
      <c r="E411" s="204" t="s">
        <v>23</v>
      </c>
      <c r="F411" s="205" t="s">
        <v>702</v>
      </c>
      <c r="G411" s="203"/>
      <c r="H411" s="204" t="s">
        <v>23</v>
      </c>
      <c r="I411" s="206"/>
      <c r="J411" s="203"/>
      <c r="K411" s="203"/>
      <c r="L411" s="207"/>
      <c r="M411" s="208"/>
      <c r="N411" s="209"/>
      <c r="O411" s="209"/>
      <c r="P411" s="209"/>
      <c r="Q411" s="209"/>
      <c r="R411" s="209"/>
      <c r="S411" s="209"/>
      <c r="T411" s="210"/>
      <c r="AT411" s="211" t="s">
        <v>150</v>
      </c>
      <c r="AU411" s="211" t="s">
        <v>146</v>
      </c>
      <c r="AV411" s="11" t="s">
        <v>10</v>
      </c>
      <c r="AW411" s="11" t="s">
        <v>41</v>
      </c>
      <c r="AX411" s="11" t="s">
        <v>78</v>
      </c>
      <c r="AY411" s="211" t="s">
        <v>138</v>
      </c>
    </row>
    <row r="412" spans="2:65" s="12" customFormat="1" ht="13.5">
      <c r="B412" s="212"/>
      <c r="C412" s="213"/>
      <c r="D412" s="199" t="s">
        <v>150</v>
      </c>
      <c r="E412" s="214" t="s">
        <v>23</v>
      </c>
      <c r="F412" s="215" t="s">
        <v>703</v>
      </c>
      <c r="G412" s="213"/>
      <c r="H412" s="216">
        <v>1</v>
      </c>
      <c r="I412" s="217"/>
      <c r="J412" s="213"/>
      <c r="K412" s="213"/>
      <c r="L412" s="218"/>
      <c r="M412" s="219"/>
      <c r="N412" s="220"/>
      <c r="O412" s="220"/>
      <c r="P412" s="220"/>
      <c r="Q412" s="220"/>
      <c r="R412" s="220"/>
      <c r="S412" s="220"/>
      <c r="T412" s="221"/>
      <c r="AT412" s="222" t="s">
        <v>150</v>
      </c>
      <c r="AU412" s="222" t="s">
        <v>146</v>
      </c>
      <c r="AV412" s="12" t="s">
        <v>146</v>
      </c>
      <c r="AW412" s="12" t="s">
        <v>41</v>
      </c>
      <c r="AX412" s="12" t="s">
        <v>78</v>
      </c>
      <c r="AY412" s="222" t="s">
        <v>138</v>
      </c>
    </row>
    <row r="413" spans="2:65" s="13" customFormat="1" ht="13.5">
      <c r="B413" s="223"/>
      <c r="C413" s="224"/>
      <c r="D413" s="199" t="s">
        <v>150</v>
      </c>
      <c r="E413" s="225" t="s">
        <v>23</v>
      </c>
      <c r="F413" s="226" t="s">
        <v>153</v>
      </c>
      <c r="G413" s="224"/>
      <c r="H413" s="227">
        <v>1</v>
      </c>
      <c r="I413" s="228"/>
      <c r="J413" s="224"/>
      <c r="K413" s="224"/>
      <c r="L413" s="229"/>
      <c r="M413" s="230"/>
      <c r="N413" s="231"/>
      <c r="O413" s="231"/>
      <c r="P413" s="231"/>
      <c r="Q413" s="231"/>
      <c r="R413" s="231"/>
      <c r="S413" s="231"/>
      <c r="T413" s="232"/>
      <c r="AT413" s="233" t="s">
        <v>150</v>
      </c>
      <c r="AU413" s="233" t="s">
        <v>146</v>
      </c>
      <c r="AV413" s="13" t="s">
        <v>145</v>
      </c>
      <c r="AW413" s="13" t="s">
        <v>41</v>
      </c>
      <c r="AX413" s="13" t="s">
        <v>10</v>
      </c>
      <c r="AY413" s="233" t="s">
        <v>138</v>
      </c>
    </row>
    <row r="414" spans="2:65" s="1" customFormat="1" ht="25.5" customHeight="1">
      <c r="B414" s="40"/>
      <c r="C414" s="187" t="s">
        <v>704</v>
      </c>
      <c r="D414" s="187" t="s">
        <v>140</v>
      </c>
      <c r="E414" s="188" t="s">
        <v>705</v>
      </c>
      <c r="F414" s="189" t="s">
        <v>706</v>
      </c>
      <c r="G414" s="190" t="s">
        <v>143</v>
      </c>
      <c r="H414" s="191">
        <v>1</v>
      </c>
      <c r="I414" s="192"/>
      <c r="J414" s="193">
        <f>ROUND(I414*H414,0)</f>
        <v>0</v>
      </c>
      <c r="K414" s="189" t="s">
        <v>144</v>
      </c>
      <c r="L414" s="60"/>
      <c r="M414" s="194" t="s">
        <v>23</v>
      </c>
      <c r="N414" s="195" t="s">
        <v>50</v>
      </c>
      <c r="O414" s="41"/>
      <c r="P414" s="196">
        <f>O414*H414</f>
        <v>0</v>
      </c>
      <c r="Q414" s="196">
        <v>1.7000000000000001E-4</v>
      </c>
      <c r="R414" s="196">
        <f>Q414*H414</f>
        <v>1.7000000000000001E-4</v>
      </c>
      <c r="S414" s="196">
        <v>0</v>
      </c>
      <c r="T414" s="197">
        <f>S414*H414</f>
        <v>0</v>
      </c>
      <c r="AR414" s="23" t="s">
        <v>231</v>
      </c>
      <c r="AT414" s="23" t="s">
        <v>140</v>
      </c>
      <c r="AU414" s="23" t="s">
        <v>146</v>
      </c>
      <c r="AY414" s="23" t="s">
        <v>138</v>
      </c>
      <c r="BE414" s="198">
        <f>IF(N414="základní",J414,0)</f>
        <v>0</v>
      </c>
      <c r="BF414" s="198">
        <f>IF(N414="snížená",J414,0)</f>
        <v>0</v>
      </c>
      <c r="BG414" s="198">
        <f>IF(N414="zákl. přenesená",J414,0)</f>
        <v>0</v>
      </c>
      <c r="BH414" s="198">
        <f>IF(N414="sníž. přenesená",J414,0)</f>
        <v>0</v>
      </c>
      <c r="BI414" s="198">
        <f>IF(N414="nulová",J414,0)</f>
        <v>0</v>
      </c>
      <c r="BJ414" s="23" t="s">
        <v>146</v>
      </c>
      <c r="BK414" s="198">
        <f>ROUND(I414*H414,0)</f>
        <v>0</v>
      </c>
      <c r="BL414" s="23" t="s">
        <v>231</v>
      </c>
      <c r="BM414" s="23" t="s">
        <v>707</v>
      </c>
    </row>
    <row r="415" spans="2:65" s="1" customFormat="1" ht="16.5" customHeight="1">
      <c r="B415" s="40"/>
      <c r="C415" s="187" t="s">
        <v>708</v>
      </c>
      <c r="D415" s="187" t="s">
        <v>140</v>
      </c>
      <c r="E415" s="188" t="s">
        <v>709</v>
      </c>
      <c r="F415" s="189" t="s">
        <v>710</v>
      </c>
      <c r="G415" s="190" t="s">
        <v>143</v>
      </c>
      <c r="H415" s="191">
        <v>1</v>
      </c>
      <c r="I415" s="192"/>
      <c r="J415" s="193">
        <f>ROUND(I415*H415,0)</f>
        <v>0</v>
      </c>
      <c r="K415" s="189" t="s">
        <v>144</v>
      </c>
      <c r="L415" s="60"/>
      <c r="M415" s="194" t="s">
        <v>23</v>
      </c>
      <c r="N415" s="195" t="s">
        <v>50</v>
      </c>
      <c r="O415" s="41"/>
      <c r="P415" s="196">
        <f>O415*H415</f>
        <v>0</v>
      </c>
      <c r="Q415" s="196">
        <v>1.7000000000000001E-4</v>
      </c>
      <c r="R415" s="196">
        <f>Q415*H415</f>
        <v>1.7000000000000001E-4</v>
      </c>
      <c r="S415" s="196">
        <v>0</v>
      </c>
      <c r="T415" s="197">
        <f>S415*H415</f>
        <v>0</v>
      </c>
      <c r="AR415" s="23" t="s">
        <v>231</v>
      </c>
      <c r="AT415" s="23" t="s">
        <v>140</v>
      </c>
      <c r="AU415" s="23" t="s">
        <v>146</v>
      </c>
      <c r="AY415" s="23" t="s">
        <v>138</v>
      </c>
      <c r="BE415" s="198">
        <f>IF(N415="základní",J415,0)</f>
        <v>0</v>
      </c>
      <c r="BF415" s="198">
        <f>IF(N415="snížená",J415,0)</f>
        <v>0</v>
      </c>
      <c r="BG415" s="198">
        <f>IF(N415="zákl. přenesená",J415,0)</f>
        <v>0</v>
      </c>
      <c r="BH415" s="198">
        <f>IF(N415="sníž. přenesená",J415,0)</f>
        <v>0</v>
      </c>
      <c r="BI415" s="198">
        <f>IF(N415="nulová",J415,0)</f>
        <v>0</v>
      </c>
      <c r="BJ415" s="23" t="s">
        <v>146</v>
      </c>
      <c r="BK415" s="198">
        <f>ROUND(I415*H415,0)</f>
        <v>0</v>
      </c>
      <c r="BL415" s="23" t="s">
        <v>231</v>
      </c>
      <c r="BM415" s="23" t="s">
        <v>711</v>
      </c>
    </row>
    <row r="416" spans="2:65" s="1" customFormat="1" ht="25.5" customHeight="1">
      <c r="B416" s="40"/>
      <c r="C416" s="187" t="s">
        <v>712</v>
      </c>
      <c r="D416" s="187" t="s">
        <v>140</v>
      </c>
      <c r="E416" s="188" t="s">
        <v>713</v>
      </c>
      <c r="F416" s="189" t="s">
        <v>714</v>
      </c>
      <c r="G416" s="190" t="s">
        <v>143</v>
      </c>
      <c r="H416" s="191">
        <v>1</v>
      </c>
      <c r="I416" s="192"/>
      <c r="J416" s="193">
        <f>ROUND(I416*H416,0)</f>
        <v>0</v>
      </c>
      <c r="K416" s="189" t="s">
        <v>144</v>
      </c>
      <c r="L416" s="60"/>
      <c r="M416" s="194" t="s">
        <v>23</v>
      </c>
      <c r="N416" s="195" t="s">
        <v>50</v>
      </c>
      <c r="O416" s="41"/>
      <c r="P416" s="196">
        <f>O416*H416</f>
        <v>0</v>
      </c>
      <c r="Q416" s="196">
        <v>1.2E-4</v>
      </c>
      <c r="R416" s="196">
        <f>Q416*H416</f>
        <v>1.2E-4</v>
      </c>
      <c r="S416" s="196">
        <v>0</v>
      </c>
      <c r="T416" s="197">
        <f>S416*H416</f>
        <v>0</v>
      </c>
      <c r="AR416" s="23" t="s">
        <v>231</v>
      </c>
      <c r="AT416" s="23" t="s">
        <v>140</v>
      </c>
      <c r="AU416" s="23" t="s">
        <v>146</v>
      </c>
      <c r="AY416" s="23" t="s">
        <v>138</v>
      </c>
      <c r="BE416" s="198">
        <f>IF(N416="základní",J416,0)</f>
        <v>0</v>
      </c>
      <c r="BF416" s="198">
        <f>IF(N416="snížená",J416,0)</f>
        <v>0</v>
      </c>
      <c r="BG416" s="198">
        <f>IF(N416="zákl. přenesená",J416,0)</f>
        <v>0</v>
      </c>
      <c r="BH416" s="198">
        <f>IF(N416="sníž. přenesená",J416,0)</f>
        <v>0</v>
      </c>
      <c r="BI416" s="198">
        <f>IF(N416="nulová",J416,0)</f>
        <v>0</v>
      </c>
      <c r="BJ416" s="23" t="s">
        <v>146</v>
      </c>
      <c r="BK416" s="198">
        <f>ROUND(I416*H416,0)</f>
        <v>0</v>
      </c>
      <c r="BL416" s="23" t="s">
        <v>231</v>
      </c>
      <c r="BM416" s="23" t="s">
        <v>715</v>
      </c>
    </row>
    <row r="417" spans="2:65" s="10" customFormat="1" ht="29.85" customHeight="1">
      <c r="B417" s="171"/>
      <c r="C417" s="172"/>
      <c r="D417" s="173" t="s">
        <v>77</v>
      </c>
      <c r="E417" s="185" t="s">
        <v>716</v>
      </c>
      <c r="F417" s="185" t="s">
        <v>717</v>
      </c>
      <c r="G417" s="172"/>
      <c r="H417" s="172"/>
      <c r="I417" s="175"/>
      <c r="J417" s="186">
        <f>BK417</f>
        <v>0</v>
      </c>
      <c r="K417" s="172"/>
      <c r="L417" s="177"/>
      <c r="M417" s="178"/>
      <c r="N417" s="179"/>
      <c r="O417" s="179"/>
      <c r="P417" s="180">
        <f>SUM(P418:P420)</f>
        <v>0</v>
      </c>
      <c r="Q417" s="179"/>
      <c r="R417" s="180">
        <f>SUM(R418:R420)</f>
        <v>3.0701699999999998E-2</v>
      </c>
      <c r="S417" s="179"/>
      <c r="T417" s="181">
        <f>SUM(T418:T420)</f>
        <v>0</v>
      </c>
      <c r="AR417" s="182" t="s">
        <v>146</v>
      </c>
      <c r="AT417" s="183" t="s">
        <v>77</v>
      </c>
      <c r="AU417" s="183" t="s">
        <v>10</v>
      </c>
      <c r="AY417" s="182" t="s">
        <v>138</v>
      </c>
      <c r="BK417" s="184">
        <f>SUM(BK418:BK420)</f>
        <v>0</v>
      </c>
    </row>
    <row r="418" spans="2:65" s="1" customFormat="1" ht="25.5" customHeight="1">
      <c r="B418" s="40"/>
      <c r="C418" s="187" t="s">
        <v>718</v>
      </c>
      <c r="D418" s="187" t="s">
        <v>140</v>
      </c>
      <c r="E418" s="188" t="s">
        <v>719</v>
      </c>
      <c r="F418" s="189" t="s">
        <v>720</v>
      </c>
      <c r="G418" s="190" t="s">
        <v>143</v>
      </c>
      <c r="H418" s="191">
        <v>113.71</v>
      </c>
      <c r="I418" s="192"/>
      <c r="J418" s="193">
        <f>ROUND(I418*H418,0)</f>
        <v>0</v>
      </c>
      <c r="K418" s="189" t="s">
        <v>144</v>
      </c>
      <c r="L418" s="60"/>
      <c r="M418" s="194" t="s">
        <v>23</v>
      </c>
      <c r="N418" s="195" t="s">
        <v>50</v>
      </c>
      <c r="O418" s="41"/>
      <c r="P418" s="196">
        <f>O418*H418</f>
        <v>0</v>
      </c>
      <c r="Q418" s="196">
        <v>2.7E-4</v>
      </c>
      <c r="R418" s="196">
        <f>Q418*H418</f>
        <v>3.0701699999999998E-2</v>
      </c>
      <c r="S418" s="196">
        <v>0</v>
      </c>
      <c r="T418" s="197">
        <f>S418*H418</f>
        <v>0</v>
      </c>
      <c r="AR418" s="23" t="s">
        <v>231</v>
      </c>
      <c r="AT418" s="23" t="s">
        <v>140</v>
      </c>
      <c r="AU418" s="23" t="s">
        <v>146</v>
      </c>
      <c r="AY418" s="23" t="s">
        <v>138</v>
      </c>
      <c r="BE418" s="198">
        <f>IF(N418="základní",J418,0)</f>
        <v>0</v>
      </c>
      <c r="BF418" s="198">
        <f>IF(N418="snížená",J418,0)</f>
        <v>0</v>
      </c>
      <c r="BG418" s="198">
        <f>IF(N418="zákl. přenesená",J418,0)</f>
        <v>0</v>
      </c>
      <c r="BH418" s="198">
        <f>IF(N418="sníž. přenesená",J418,0)</f>
        <v>0</v>
      </c>
      <c r="BI418" s="198">
        <f>IF(N418="nulová",J418,0)</f>
        <v>0</v>
      </c>
      <c r="BJ418" s="23" t="s">
        <v>146</v>
      </c>
      <c r="BK418" s="198">
        <f>ROUND(I418*H418,0)</f>
        <v>0</v>
      </c>
      <c r="BL418" s="23" t="s">
        <v>231</v>
      </c>
      <c r="BM418" s="23" t="s">
        <v>721</v>
      </c>
    </row>
    <row r="419" spans="2:65" s="12" customFormat="1" ht="13.5">
      <c r="B419" s="212"/>
      <c r="C419" s="213"/>
      <c r="D419" s="199" t="s">
        <v>150</v>
      </c>
      <c r="E419" s="214" t="s">
        <v>23</v>
      </c>
      <c r="F419" s="215" t="s">
        <v>722</v>
      </c>
      <c r="G419" s="213"/>
      <c r="H419" s="216">
        <v>113.71</v>
      </c>
      <c r="I419" s="217"/>
      <c r="J419" s="213"/>
      <c r="K419" s="213"/>
      <c r="L419" s="218"/>
      <c r="M419" s="219"/>
      <c r="N419" s="220"/>
      <c r="O419" s="220"/>
      <c r="P419" s="220"/>
      <c r="Q419" s="220"/>
      <c r="R419" s="220"/>
      <c r="S419" s="220"/>
      <c r="T419" s="221"/>
      <c r="AT419" s="222" t="s">
        <v>150</v>
      </c>
      <c r="AU419" s="222" t="s">
        <v>146</v>
      </c>
      <c r="AV419" s="12" t="s">
        <v>146</v>
      </c>
      <c r="AW419" s="12" t="s">
        <v>41</v>
      </c>
      <c r="AX419" s="12" t="s">
        <v>78</v>
      </c>
      <c r="AY419" s="222" t="s">
        <v>138</v>
      </c>
    </row>
    <row r="420" spans="2:65" s="13" customFormat="1" ht="13.5">
      <c r="B420" s="223"/>
      <c r="C420" s="224"/>
      <c r="D420" s="199" t="s">
        <v>150</v>
      </c>
      <c r="E420" s="225" t="s">
        <v>23</v>
      </c>
      <c r="F420" s="226" t="s">
        <v>153</v>
      </c>
      <c r="G420" s="224"/>
      <c r="H420" s="227">
        <v>113.71</v>
      </c>
      <c r="I420" s="228"/>
      <c r="J420" s="224"/>
      <c r="K420" s="224"/>
      <c r="L420" s="229"/>
      <c r="M420" s="230"/>
      <c r="N420" s="231"/>
      <c r="O420" s="231"/>
      <c r="P420" s="231"/>
      <c r="Q420" s="231"/>
      <c r="R420" s="231"/>
      <c r="S420" s="231"/>
      <c r="T420" s="232"/>
      <c r="AT420" s="233" t="s">
        <v>150</v>
      </c>
      <c r="AU420" s="233" t="s">
        <v>146</v>
      </c>
      <c r="AV420" s="13" t="s">
        <v>145</v>
      </c>
      <c r="AW420" s="13" t="s">
        <v>41</v>
      </c>
      <c r="AX420" s="13" t="s">
        <v>10</v>
      </c>
      <c r="AY420" s="233" t="s">
        <v>138</v>
      </c>
    </row>
    <row r="421" spans="2:65" s="10" customFormat="1" ht="37.35" customHeight="1">
      <c r="B421" s="171"/>
      <c r="C421" s="172"/>
      <c r="D421" s="173" t="s">
        <v>77</v>
      </c>
      <c r="E421" s="174" t="s">
        <v>723</v>
      </c>
      <c r="F421" s="174" t="s">
        <v>724</v>
      </c>
      <c r="G421" s="172"/>
      <c r="H421" s="172"/>
      <c r="I421" s="175"/>
      <c r="J421" s="176">
        <f>BK421</f>
        <v>0</v>
      </c>
      <c r="K421" s="172"/>
      <c r="L421" s="177"/>
      <c r="M421" s="178"/>
      <c r="N421" s="179"/>
      <c r="O421" s="179"/>
      <c r="P421" s="180">
        <f>P422+P425+P427</f>
        <v>0</v>
      </c>
      <c r="Q421" s="179"/>
      <c r="R421" s="180">
        <f>R422+R425+R427</f>
        <v>0</v>
      </c>
      <c r="S421" s="179"/>
      <c r="T421" s="181">
        <f>T422+T425+T427</f>
        <v>0</v>
      </c>
      <c r="AR421" s="182" t="s">
        <v>169</v>
      </c>
      <c r="AT421" s="183" t="s">
        <v>77</v>
      </c>
      <c r="AU421" s="183" t="s">
        <v>78</v>
      </c>
      <c r="AY421" s="182" t="s">
        <v>138</v>
      </c>
      <c r="BK421" s="184">
        <f>BK422+BK425+BK427</f>
        <v>0</v>
      </c>
    </row>
    <row r="422" spans="2:65" s="10" customFormat="1" ht="19.899999999999999" customHeight="1">
      <c r="B422" s="171"/>
      <c r="C422" s="172"/>
      <c r="D422" s="173" t="s">
        <v>77</v>
      </c>
      <c r="E422" s="185" t="s">
        <v>725</v>
      </c>
      <c r="F422" s="185" t="s">
        <v>726</v>
      </c>
      <c r="G422" s="172"/>
      <c r="H422" s="172"/>
      <c r="I422" s="175"/>
      <c r="J422" s="186">
        <f>BK422</f>
        <v>0</v>
      </c>
      <c r="K422" s="172"/>
      <c r="L422" s="177"/>
      <c r="M422" s="178"/>
      <c r="N422" s="179"/>
      <c r="O422" s="179"/>
      <c r="P422" s="180">
        <f>SUM(P423:P424)</f>
        <v>0</v>
      </c>
      <c r="Q422" s="179"/>
      <c r="R422" s="180">
        <f>SUM(R423:R424)</f>
        <v>0</v>
      </c>
      <c r="S422" s="179"/>
      <c r="T422" s="181">
        <f>SUM(T423:T424)</f>
        <v>0</v>
      </c>
      <c r="AR422" s="182" t="s">
        <v>169</v>
      </c>
      <c r="AT422" s="183" t="s">
        <v>77</v>
      </c>
      <c r="AU422" s="183" t="s">
        <v>10</v>
      </c>
      <c r="AY422" s="182" t="s">
        <v>138</v>
      </c>
      <c r="BK422" s="184">
        <f>SUM(BK423:BK424)</f>
        <v>0</v>
      </c>
    </row>
    <row r="423" spans="2:65" s="1" customFormat="1" ht="25.5" customHeight="1">
      <c r="B423" s="40"/>
      <c r="C423" s="187" t="s">
        <v>727</v>
      </c>
      <c r="D423" s="187" t="s">
        <v>140</v>
      </c>
      <c r="E423" s="188" t="s">
        <v>728</v>
      </c>
      <c r="F423" s="189" t="s">
        <v>729</v>
      </c>
      <c r="G423" s="190" t="s">
        <v>730</v>
      </c>
      <c r="H423" s="191">
        <v>1</v>
      </c>
      <c r="I423" s="192"/>
      <c r="J423" s="193">
        <f>ROUND(I423*H423,0)</f>
        <v>0</v>
      </c>
      <c r="K423" s="189" t="s">
        <v>144</v>
      </c>
      <c r="L423" s="60"/>
      <c r="M423" s="194" t="s">
        <v>23</v>
      </c>
      <c r="N423" s="195" t="s">
        <v>50</v>
      </c>
      <c r="O423" s="41"/>
      <c r="P423" s="196">
        <f>O423*H423</f>
        <v>0</v>
      </c>
      <c r="Q423" s="196">
        <v>0</v>
      </c>
      <c r="R423" s="196">
        <f>Q423*H423</f>
        <v>0</v>
      </c>
      <c r="S423" s="196">
        <v>0</v>
      </c>
      <c r="T423" s="197">
        <f>S423*H423</f>
        <v>0</v>
      </c>
      <c r="AR423" s="23" t="s">
        <v>731</v>
      </c>
      <c r="AT423" s="23" t="s">
        <v>140</v>
      </c>
      <c r="AU423" s="23" t="s">
        <v>146</v>
      </c>
      <c r="AY423" s="23" t="s">
        <v>138</v>
      </c>
      <c r="BE423" s="198">
        <f>IF(N423="základní",J423,0)</f>
        <v>0</v>
      </c>
      <c r="BF423" s="198">
        <f>IF(N423="snížená",J423,0)</f>
        <v>0</v>
      </c>
      <c r="BG423" s="198">
        <f>IF(N423="zákl. přenesená",J423,0)</f>
        <v>0</v>
      </c>
      <c r="BH423" s="198">
        <f>IF(N423="sníž. přenesená",J423,0)</f>
        <v>0</v>
      </c>
      <c r="BI423" s="198">
        <f>IF(N423="nulová",J423,0)</f>
        <v>0</v>
      </c>
      <c r="BJ423" s="23" t="s">
        <v>146</v>
      </c>
      <c r="BK423" s="198">
        <f>ROUND(I423*H423,0)</f>
        <v>0</v>
      </c>
      <c r="BL423" s="23" t="s">
        <v>731</v>
      </c>
      <c r="BM423" s="23" t="s">
        <v>732</v>
      </c>
    </row>
    <row r="424" spans="2:65" s="1" customFormat="1" ht="25.5" customHeight="1">
      <c r="B424" s="40"/>
      <c r="C424" s="187" t="s">
        <v>733</v>
      </c>
      <c r="D424" s="187" t="s">
        <v>140</v>
      </c>
      <c r="E424" s="188" t="s">
        <v>734</v>
      </c>
      <c r="F424" s="189" t="s">
        <v>735</v>
      </c>
      <c r="G424" s="190" t="s">
        <v>730</v>
      </c>
      <c r="H424" s="191">
        <v>1</v>
      </c>
      <c r="I424" s="192"/>
      <c r="J424" s="193">
        <f>ROUND(I424*H424,0)</f>
        <v>0</v>
      </c>
      <c r="K424" s="189" t="s">
        <v>144</v>
      </c>
      <c r="L424" s="60"/>
      <c r="M424" s="194" t="s">
        <v>23</v>
      </c>
      <c r="N424" s="195" t="s">
        <v>50</v>
      </c>
      <c r="O424" s="41"/>
      <c r="P424" s="196">
        <f>O424*H424</f>
        <v>0</v>
      </c>
      <c r="Q424" s="196">
        <v>0</v>
      </c>
      <c r="R424" s="196">
        <f>Q424*H424</f>
        <v>0</v>
      </c>
      <c r="S424" s="196">
        <v>0</v>
      </c>
      <c r="T424" s="197">
        <f>S424*H424</f>
        <v>0</v>
      </c>
      <c r="AR424" s="23" t="s">
        <v>731</v>
      </c>
      <c r="AT424" s="23" t="s">
        <v>140</v>
      </c>
      <c r="AU424" s="23" t="s">
        <v>146</v>
      </c>
      <c r="AY424" s="23" t="s">
        <v>138</v>
      </c>
      <c r="BE424" s="198">
        <f>IF(N424="základní",J424,0)</f>
        <v>0</v>
      </c>
      <c r="BF424" s="198">
        <f>IF(N424="snížená",J424,0)</f>
        <v>0</v>
      </c>
      <c r="BG424" s="198">
        <f>IF(N424="zákl. přenesená",J424,0)</f>
        <v>0</v>
      </c>
      <c r="BH424" s="198">
        <f>IF(N424="sníž. přenesená",J424,0)</f>
        <v>0</v>
      </c>
      <c r="BI424" s="198">
        <f>IF(N424="nulová",J424,0)</f>
        <v>0</v>
      </c>
      <c r="BJ424" s="23" t="s">
        <v>146</v>
      </c>
      <c r="BK424" s="198">
        <f>ROUND(I424*H424,0)</f>
        <v>0</v>
      </c>
      <c r="BL424" s="23" t="s">
        <v>731</v>
      </c>
      <c r="BM424" s="23" t="s">
        <v>736</v>
      </c>
    </row>
    <row r="425" spans="2:65" s="10" customFormat="1" ht="29.85" customHeight="1">
      <c r="B425" s="171"/>
      <c r="C425" s="172"/>
      <c r="D425" s="173" t="s">
        <v>77</v>
      </c>
      <c r="E425" s="185" t="s">
        <v>737</v>
      </c>
      <c r="F425" s="185" t="s">
        <v>738</v>
      </c>
      <c r="G425" s="172"/>
      <c r="H425" s="172"/>
      <c r="I425" s="175"/>
      <c r="J425" s="186">
        <f>BK425</f>
        <v>0</v>
      </c>
      <c r="K425" s="172"/>
      <c r="L425" s="177"/>
      <c r="M425" s="178"/>
      <c r="N425" s="179"/>
      <c r="O425" s="179"/>
      <c r="P425" s="180">
        <f>P426</f>
        <v>0</v>
      </c>
      <c r="Q425" s="179"/>
      <c r="R425" s="180">
        <f>R426</f>
        <v>0</v>
      </c>
      <c r="S425" s="179"/>
      <c r="T425" s="181">
        <f>T426</f>
        <v>0</v>
      </c>
      <c r="AR425" s="182" t="s">
        <v>169</v>
      </c>
      <c r="AT425" s="183" t="s">
        <v>77</v>
      </c>
      <c r="AU425" s="183" t="s">
        <v>10</v>
      </c>
      <c r="AY425" s="182" t="s">
        <v>138</v>
      </c>
      <c r="BK425" s="184">
        <f>BK426</f>
        <v>0</v>
      </c>
    </row>
    <row r="426" spans="2:65" s="1" customFormat="1" ht="16.5" customHeight="1">
      <c r="B426" s="40"/>
      <c r="C426" s="187" t="s">
        <v>739</v>
      </c>
      <c r="D426" s="187" t="s">
        <v>140</v>
      </c>
      <c r="E426" s="188" t="s">
        <v>740</v>
      </c>
      <c r="F426" s="189" t="s">
        <v>741</v>
      </c>
      <c r="G426" s="190" t="s">
        <v>730</v>
      </c>
      <c r="H426" s="191">
        <v>1</v>
      </c>
      <c r="I426" s="192"/>
      <c r="J426" s="193">
        <f>ROUND(I426*H426,0)</f>
        <v>0</v>
      </c>
      <c r="K426" s="189" t="s">
        <v>144</v>
      </c>
      <c r="L426" s="60"/>
      <c r="M426" s="194" t="s">
        <v>23</v>
      </c>
      <c r="N426" s="195" t="s">
        <v>50</v>
      </c>
      <c r="O426" s="41"/>
      <c r="P426" s="196">
        <f>O426*H426</f>
        <v>0</v>
      </c>
      <c r="Q426" s="196">
        <v>0</v>
      </c>
      <c r="R426" s="196">
        <f>Q426*H426</f>
        <v>0</v>
      </c>
      <c r="S426" s="196">
        <v>0</v>
      </c>
      <c r="T426" s="197">
        <f>S426*H426</f>
        <v>0</v>
      </c>
      <c r="AR426" s="23" t="s">
        <v>731</v>
      </c>
      <c r="AT426" s="23" t="s">
        <v>140</v>
      </c>
      <c r="AU426" s="23" t="s">
        <v>146</v>
      </c>
      <c r="AY426" s="23" t="s">
        <v>138</v>
      </c>
      <c r="BE426" s="198">
        <f>IF(N426="základní",J426,0)</f>
        <v>0</v>
      </c>
      <c r="BF426" s="198">
        <f>IF(N426="snížená",J426,0)</f>
        <v>0</v>
      </c>
      <c r="BG426" s="198">
        <f>IF(N426="zákl. přenesená",J426,0)</f>
        <v>0</v>
      </c>
      <c r="BH426" s="198">
        <f>IF(N426="sníž. přenesená",J426,0)</f>
        <v>0</v>
      </c>
      <c r="BI426" s="198">
        <f>IF(N426="nulová",J426,0)</f>
        <v>0</v>
      </c>
      <c r="BJ426" s="23" t="s">
        <v>146</v>
      </c>
      <c r="BK426" s="198">
        <f>ROUND(I426*H426,0)</f>
        <v>0</v>
      </c>
      <c r="BL426" s="23" t="s">
        <v>731</v>
      </c>
      <c r="BM426" s="23" t="s">
        <v>742</v>
      </c>
    </row>
    <row r="427" spans="2:65" s="10" customFormat="1" ht="29.85" customHeight="1">
      <c r="B427" s="171"/>
      <c r="C427" s="172"/>
      <c r="D427" s="173" t="s">
        <v>77</v>
      </c>
      <c r="E427" s="185" t="s">
        <v>743</v>
      </c>
      <c r="F427" s="185" t="s">
        <v>744</v>
      </c>
      <c r="G427" s="172"/>
      <c r="H427" s="172"/>
      <c r="I427" s="175"/>
      <c r="J427" s="186">
        <f>BK427</f>
        <v>0</v>
      </c>
      <c r="K427" s="172"/>
      <c r="L427" s="177"/>
      <c r="M427" s="178"/>
      <c r="N427" s="179"/>
      <c r="O427" s="179"/>
      <c r="P427" s="180">
        <f>SUM(P428:P430)</f>
        <v>0</v>
      </c>
      <c r="Q427" s="179"/>
      <c r="R427" s="180">
        <f>SUM(R428:R430)</f>
        <v>0</v>
      </c>
      <c r="S427" s="179"/>
      <c r="T427" s="181">
        <f>SUM(T428:T430)</f>
        <v>0</v>
      </c>
      <c r="AR427" s="182" t="s">
        <v>169</v>
      </c>
      <c r="AT427" s="183" t="s">
        <v>77</v>
      </c>
      <c r="AU427" s="183" t="s">
        <v>10</v>
      </c>
      <c r="AY427" s="182" t="s">
        <v>138</v>
      </c>
      <c r="BK427" s="184">
        <f>SUM(BK428:BK430)</f>
        <v>0</v>
      </c>
    </row>
    <row r="428" spans="2:65" s="1" customFormat="1" ht="25.5" customHeight="1">
      <c r="B428" s="40"/>
      <c r="C428" s="187" t="s">
        <v>745</v>
      </c>
      <c r="D428" s="187" t="s">
        <v>140</v>
      </c>
      <c r="E428" s="188" t="s">
        <v>746</v>
      </c>
      <c r="F428" s="189" t="s">
        <v>747</v>
      </c>
      <c r="G428" s="190" t="s">
        <v>730</v>
      </c>
      <c r="H428" s="191">
        <v>1</v>
      </c>
      <c r="I428" s="192"/>
      <c r="J428" s="193">
        <f>ROUND(I428*H428,0)</f>
        <v>0</v>
      </c>
      <c r="K428" s="189" t="s">
        <v>144</v>
      </c>
      <c r="L428" s="60"/>
      <c r="M428" s="194" t="s">
        <v>23</v>
      </c>
      <c r="N428" s="195" t="s">
        <v>50</v>
      </c>
      <c r="O428" s="41"/>
      <c r="P428" s="196">
        <f>O428*H428</f>
        <v>0</v>
      </c>
      <c r="Q428" s="196">
        <v>0</v>
      </c>
      <c r="R428" s="196">
        <f>Q428*H428</f>
        <v>0</v>
      </c>
      <c r="S428" s="196">
        <v>0</v>
      </c>
      <c r="T428" s="197">
        <f>S428*H428</f>
        <v>0</v>
      </c>
      <c r="AR428" s="23" t="s">
        <v>731</v>
      </c>
      <c r="AT428" s="23" t="s">
        <v>140</v>
      </c>
      <c r="AU428" s="23" t="s">
        <v>146</v>
      </c>
      <c r="AY428" s="23" t="s">
        <v>138</v>
      </c>
      <c r="BE428" s="198">
        <f>IF(N428="základní",J428,0)</f>
        <v>0</v>
      </c>
      <c r="BF428" s="198">
        <f>IF(N428="snížená",J428,0)</f>
        <v>0</v>
      </c>
      <c r="BG428" s="198">
        <f>IF(N428="zákl. přenesená",J428,0)</f>
        <v>0</v>
      </c>
      <c r="BH428" s="198">
        <f>IF(N428="sníž. přenesená",J428,0)</f>
        <v>0</v>
      </c>
      <c r="BI428" s="198">
        <f>IF(N428="nulová",J428,0)</f>
        <v>0</v>
      </c>
      <c r="BJ428" s="23" t="s">
        <v>146</v>
      </c>
      <c r="BK428" s="198">
        <f>ROUND(I428*H428,0)</f>
        <v>0</v>
      </c>
      <c r="BL428" s="23" t="s">
        <v>731</v>
      </c>
      <c r="BM428" s="23" t="s">
        <v>748</v>
      </c>
    </row>
    <row r="429" spans="2:65" s="1" customFormat="1" ht="25.5" customHeight="1">
      <c r="B429" s="40"/>
      <c r="C429" s="187" t="s">
        <v>749</v>
      </c>
      <c r="D429" s="187" t="s">
        <v>140</v>
      </c>
      <c r="E429" s="188" t="s">
        <v>750</v>
      </c>
      <c r="F429" s="189" t="s">
        <v>751</v>
      </c>
      <c r="G429" s="190" t="s">
        <v>730</v>
      </c>
      <c r="H429" s="191">
        <v>1</v>
      </c>
      <c r="I429" s="192"/>
      <c r="J429" s="193">
        <f>ROUND(I429*H429,0)</f>
        <v>0</v>
      </c>
      <c r="K429" s="189" t="s">
        <v>144</v>
      </c>
      <c r="L429" s="60"/>
      <c r="M429" s="194" t="s">
        <v>23</v>
      </c>
      <c r="N429" s="195" t="s">
        <v>50</v>
      </c>
      <c r="O429" s="41"/>
      <c r="P429" s="196">
        <f>O429*H429</f>
        <v>0</v>
      </c>
      <c r="Q429" s="196">
        <v>0</v>
      </c>
      <c r="R429" s="196">
        <f>Q429*H429</f>
        <v>0</v>
      </c>
      <c r="S429" s="196">
        <v>0</v>
      </c>
      <c r="T429" s="197">
        <f>S429*H429</f>
        <v>0</v>
      </c>
      <c r="AR429" s="23" t="s">
        <v>731</v>
      </c>
      <c r="AT429" s="23" t="s">
        <v>140</v>
      </c>
      <c r="AU429" s="23" t="s">
        <v>146</v>
      </c>
      <c r="AY429" s="23" t="s">
        <v>138</v>
      </c>
      <c r="BE429" s="198">
        <f>IF(N429="základní",J429,0)</f>
        <v>0</v>
      </c>
      <c r="BF429" s="198">
        <f>IF(N429="snížená",J429,0)</f>
        <v>0</v>
      </c>
      <c r="BG429" s="198">
        <f>IF(N429="zákl. přenesená",J429,0)</f>
        <v>0</v>
      </c>
      <c r="BH429" s="198">
        <f>IF(N429="sníž. přenesená",J429,0)</f>
        <v>0</v>
      </c>
      <c r="BI429" s="198">
        <f>IF(N429="nulová",J429,0)</f>
        <v>0</v>
      </c>
      <c r="BJ429" s="23" t="s">
        <v>146</v>
      </c>
      <c r="BK429" s="198">
        <f>ROUND(I429*H429,0)</f>
        <v>0</v>
      </c>
      <c r="BL429" s="23" t="s">
        <v>731</v>
      </c>
      <c r="BM429" s="23" t="s">
        <v>752</v>
      </c>
    </row>
    <row r="430" spans="2:65" s="1" customFormat="1" ht="25.5" customHeight="1">
      <c r="B430" s="40"/>
      <c r="C430" s="187" t="s">
        <v>753</v>
      </c>
      <c r="D430" s="187" t="s">
        <v>140</v>
      </c>
      <c r="E430" s="188" t="s">
        <v>754</v>
      </c>
      <c r="F430" s="189" t="s">
        <v>755</v>
      </c>
      <c r="G430" s="190" t="s">
        <v>730</v>
      </c>
      <c r="H430" s="191">
        <v>1</v>
      </c>
      <c r="I430" s="192"/>
      <c r="J430" s="193">
        <f>ROUND(I430*H430,0)</f>
        <v>0</v>
      </c>
      <c r="K430" s="189" t="s">
        <v>144</v>
      </c>
      <c r="L430" s="60"/>
      <c r="M430" s="194" t="s">
        <v>23</v>
      </c>
      <c r="N430" s="244" t="s">
        <v>50</v>
      </c>
      <c r="O430" s="245"/>
      <c r="P430" s="246">
        <f>O430*H430</f>
        <v>0</v>
      </c>
      <c r="Q430" s="246">
        <v>0</v>
      </c>
      <c r="R430" s="246">
        <f>Q430*H430</f>
        <v>0</v>
      </c>
      <c r="S430" s="246">
        <v>0</v>
      </c>
      <c r="T430" s="247">
        <f>S430*H430</f>
        <v>0</v>
      </c>
      <c r="AR430" s="23" t="s">
        <v>731</v>
      </c>
      <c r="AT430" s="23" t="s">
        <v>140</v>
      </c>
      <c r="AU430" s="23" t="s">
        <v>146</v>
      </c>
      <c r="AY430" s="23" t="s">
        <v>138</v>
      </c>
      <c r="BE430" s="198">
        <f>IF(N430="základní",J430,0)</f>
        <v>0</v>
      </c>
      <c r="BF430" s="198">
        <f>IF(N430="snížená",J430,0)</f>
        <v>0</v>
      </c>
      <c r="BG430" s="198">
        <f>IF(N430="zákl. přenesená",J430,0)</f>
        <v>0</v>
      </c>
      <c r="BH430" s="198">
        <f>IF(N430="sníž. přenesená",J430,0)</f>
        <v>0</v>
      </c>
      <c r="BI430" s="198">
        <f>IF(N430="nulová",J430,0)</f>
        <v>0</v>
      </c>
      <c r="BJ430" s="23" t="s">
        <v>146</v>
      </c>
      <c r="BK430" s="198">
        <f>ROUND(I430*H430,0)</f>
        <v>0</v>
      </c>
      <c r="BL430" s="23" t="s">
        <v>731</v>
      </c>
      <c r="BM430" s="23" t="s">
        <v>756</v>
      </c>
    </row>
    <row r="431" spans="2:65" s="1" customFormat="1" ht="6.95" customHeight="1">
      <c r="B431" s="55"/>
      <c r="C431" s="56"/>
      <c r="D431" s="56"/>
      <c r="E431" s="56"/>
      <c r="F431" s="56"/>
      <c r="G431" s="56"/>
      <c r="H431" s="56"/>
      <c r="I431" s="134"/>
      <c r="J431" s="56"/>
      <c r="K431" s="56"/>
      <c r="L431" s="60"/>
    </row>
  </sheetData>
  <sheetProtection algorithmName="SHA-512" hashValue="kkodHifP7S6VluRqaTnlZ9KAq20lI+JDuCJudS1cE8gQe3w6dEi7w4s+/E408A7gYM458YUTWbXrrC1CoGN8Cg==" saltValue="mjPfZEAKmVxtgBZph7aWxF5nJvr1C5I0eNXAsyrpg79AikqpUjnA4BoHO812eyIP/nxwGqEl3ufIr2tP81VYkQ==" spinCount="100000" sheet="1" objects="1" scenarios="1" formatColumns="0" formatRows="0" autoFilter="0"/>
  <autoFilter ref="C97:K43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64" zoomScaleNormal="100" workbookViewId="0"/>
  </sheetViews>
  <sheetFormatPr defaultRowHeight="13.5"/>
  <cols>
    <col min="1" max="1" width="8.33203125" style="248" customWidth="1"/>
    <col min="2" max="2" width="1.6640625" style="248" customWidth="1"/>
    <col min="3" max="4" width="5" style="248" customWidth="1"/>
    <col min="5" max="5" width="11.6640625" style="248" customWidth="1"/>
    <col min="6" max="6" width="9.1640625" style="248" customWidth="1"/>
    <col min="7" max="7" width="5" style="248" customWidth="1"/>
    <col min="8" max="8" width="77.83203125" style="248" customWidth="1"/>
    <col min="9" max="10" width="20" style="248" customWidth="1"/>
    <col min="11" max="11" width="1.6640625" style="248" customWidth="1"/>
  </cols>
  <sheetData>
    <row r="1" spans="2:11" ht="37.5" customHeight="1"/>
    <row r="2" spans="2:11" ht="7.5" customHeight="1">
      <c r="B2" s="249"/>
      <c r="C2" s="250"/>
      <c r="D2" s="250"/>
      <c r="E2" s="250"/>
      <c r="F2" s="250"/>
      <c r="G2" s="250"/>
      <c r="H2" s="250"/>
      <c r="I2" s="250"/>
      <c r="J2" s="250"/>
      <c r="K2" s="251"/>
    </row>
    <row r="3" spans="2:11" s="14" customFormat="1" ht="45" customHeight="1">
      <c r="B3" s="252"/>
      <c r="C3" s="376" t="s">
        <v>757</v>
      </c>
      <c r="D3" s="376"/>
      <c r="E3" s="376"/>
      <c r="F3" s="376"/>
      <c r="G3" s="376"/>
      <c r="H3" s="376"/>
      <c r="I3" s="376"/>
      <c r="J3" s="376"/>
      <c r="K3" s="253"/>
    </row>
    <row r="4" spans="2:11" ht="25.5" customHeight="1">
      <c r="B4" s="254"/>
      <c r="C4" s="380" t="s">
        <v>758</v>
      </c>
      <c r="D4" s="380"/>
      <c r="E4" s="380"/>
      <c r="F4" s="380"/>
      <c r="G4" s="380"/>
      <c r="H4" s="380"/>
      <c r="I4" s="380"/>
      <c r="J4" s="380"/>
      <c r="K4" s="255"/>
    </row>
    <row r="5" spans="2:11" ht="5.25" customHeight="1">
      <c r="B5" s="254"/>
      <c r="C5" s="256"/>
      <c r="D5" s="256"/>
      <c r="E5" s="256"/>
      <c r="F5" s="256"/>
      <c r="G5" s="256"/>
      <c r="H5" s="256"/>
      <c r="I5" s="256"/>
      <c r="J5" s="256"/>
      <c r="K5" s="255"/>
    </row>
    <row r="6" spans="2:11" ht="15" customHeight="1">
      <c r="B6" s="254"/>
      <c r="C6" s="379" t="s">
        <v>759</v>
      </c>
      <c r="D6" s="379"/>
      <c r="E6" s="379"/>
      <c r="F6" s="379"/>
      <c r="G6" s="379"/>
      <c r="H6" s="379"/>
      <c r="I6" s="379"/>
      <c r="J6" s="379"/>
      <c r="K6" s="255"/>
    </row>
    <row r="7" spans="2:11" ht="15" customHeight="1">
      <c r="B7" s="258"/>
      <c r="C7" s="379" t="s">
        <v>760</v>
      </c>
      <c r="D7" s="379"/>
      <c r="E7" s="379"/>
      <c r="F7" s="379"/>
      <c r="G7" s="379"/>
      <c r="H7" s="379"/>
      <c r="I7" s="379"/>
      <c r="J7" s="379"/>
      <c r="K7" s="255"/>
    </row>
    <row r="8" spans="2:11" ht="12.75" customHeight="1">
      <c r="B8" s="258"/>
      <c r="C8" s="257"/>
      <c r="D8" s="257"/>
      <c r="E8" s="257"/>
      <c r="F8" s="257"/>
      <c r="G8" s="257"/>
      <c r="H8" s="257"/>
      <c r="I8" s="257"/>
      <c r="J8" s="257"/>
      <c r="K8" s="255"/>
    </row>
    <row r="9" spans="2:11" ht="15" customHeight="1">
      <c r="B9" s="258"/>
      <c r="C9" s="379" t="s">
        <v>761</v>
      </c>
      <c r="D9" s="379"/>
      <c r="E9" s="379"/>
      <c r="F9" s="379"/>
      <c r="G9" s="379"/>
      <c r="H9" s="379"/>
      <c r="I9" s="379"/>
      <c r="J9" s="379"/>
      <c r="K9" s="255"/>
    </row>
    <row r="10" spans="2:11" ht="15" customHeight="1">
      <c r="B10" s="258"/>
      <c r="C10" s="257"/>
      <c r="D10" s="379" t="s">
        <v>762</v>
      </c>
      <c r="E10" s="379"/>
      <c r="F10" s="379"/>
      <c r="G10" s="379"/>
      <c r="H10" s="379"/>
      <c r="I10" s="379"/>
      <c r="J10" s="379"/>
      <c r="K10" s="255"/>
    </row>
    <row r="11" spans="2:11" ht="15" customHeight="1">
      <c r="B11" s="258"/>
      <c r="C11" s="259"/>
      <c r="D11" s="379" t="s">
        <v>763</v>
      </c>
      <c r="E11" s="379"/>
      <c r="F11" s="379"/>
      <c r="G11" s="379"/>
      <c r="H11" s="379"/>
      <c r="I11" s="379"/>
      <c r="J11" s="379"/>
      <c r="K11" s="255"/>
    </row>
    <row r="12" spans="2:11" ht="12.75" customHeight="1">
      <c r="B12" s="258"/>
      <c r="C12" s="259"/>
      <c r="D12" s="259"/>
      <c r="E12" s="259"/>
      <c r="F12" s="259"/>
      <c r="G12" s="259"/>
      <c r="H12" s="259"/>
      <c r="I12" s="259"/>
      <c r="J12" s="259"/>
      <c r="K12" s="255"/>
    </row>
    <row r="13" spans="2:11" ht="15" customHeight="1">
      <c r="B13" s="258"/>
      <c r="C13" s="259"/>
      <c r="D13" s="379" t="s">
        <v>764</v>
      </c>
      <c r="E13" s="379"/>
      <c r="F13" s="379"/>
      <c r="G13" s="379"/>
      <c r="H13" s="379"/>
      <c r="I13" s="379"/>
      <c r="J13" s="379"/>
      <c r="K13" s="255"/>
    </row>
    <row r="14" spans="2:11" ht="15" customHeight="1">
      <c r="B14" s="258"/>
      <c r="C14" s="259"/>
      <c r="D14" s="379" t="s">
        <v>765</v>
      </c>
      <c r="E14" s="379"/>
      <c r="F14" s="379"/>
      <c r="G14" s="379"/>
      <c r="H14" s="379"/>
      <c r="I14" s="379"/>
      <c r="J14" s="379"/>
      <c r="K14" s="255"/>
    </row>
    <row r="15" spans="2:11" ht="15" customHeight="1">
      <c r="B15" s="258"/>
      <c r="C15" s="259"/>
      <c r="D15" s="379" t="s">
        <v>766</v>
      </c>
      <c r="E15" s="379"/>
      <c r="F15" s="379"/>
      <c r="G15" s="379"/>
      <c r="H15" s="379"/>
      <c r="I15" s="379"/>
      <c r="J15" s="379"/>
      <c r="K15" s="255"/>
    </row>
    <row r="16" spans="2:11" ht="15" customHeight="1">
      <c r="B16" s="258"/>
      <c r="C16" s="259"/>
      <c r="D16" s="259"/>
      <c r="E16" s="260" t="s">
        <v>85</v>
      </c>
      <c r="F16" s="379" t="s">
        <v>767</v>
      </c>
      <c r="G16" s="379"/>
      <c r="H16" s="379"/>
      <c r="I16" s="379"/>
      <c r="J16" s="379"/>
      <c r="K16" s="255"/>
    </row>
    <row r="17" spans="2:11" ht="15" customHeight="1">
      <c r="B17" s="258"/>
      <c r="C17" s="259"/>
      <c r="D17" s="259"/>
      <c r="E17" s="260" t="s">
        <v>768</v>
      </c>
      <c r="F17" s="379" t="s">
        <v>769</v>
      </c>
      <c r="G17" s="379"/>
      <c r="H17" s="379"/>
      <c r="I17" s="379"/>
      <c r="J17" s="379"/>
      <c r="K17" s="255"/>
    </row>
    <row r="18" spans="2:11" ht="15" customHeight="1">
      <c r="B18" s="258"/>
      <c r="C18" s="259"/>
      <c r="D18" s="259"/>
      <c r="E18" s="260" t="s">
        <v>770</v>
      </c>
      <c r="F18" s="379" t="s">
        <v>771</v>
      </c>
      <c r="G18" s="379"/>
      <c r="H18" s="379"/>
      <c r="I18" s="379"/>
      <c r="J18" s="379"/>
      <c r="K18" s="255"/>
    </row>
    <row r="19" spans="2:11" ht="15" customHeight="1">
      <c r="B19" s="258"/>
      <c r="C19" s="259"/>
      <c r="D19" s="259"/>
      <c r="E19" s="260" t="s">
        <v>772</v>
      </c>
      <c r="F19" s="379" t="s">
        <v>773</v>
      </c>
      <c r="G19" s="379"/>
      <c r="H19" s="379"/>
      <c r="I19" s="379"/>
      <c r="J19" s="379"/>
      <c r="K19" s="255"/>
    </row>
    <row r="20" spans="2:11" ht="15" customHeight="1">
      <c r="B20" s="258"/>
      <c r="C20" s="259"/>
      <c r="D20" s="259"/>
      <c r="E20" s="260" t="s">
        <v>774</v>
      </c>
      <c r="F20" s="379" t="s">
        <v>775</v>
      </c>
      <c r="G20" s="379"/>
      <c r="H20" s="379"/>
      <c r="I20" s="379"/>
      <c r="J20" s="379"/>
      <c r="K20" s="255"/>
    </row>
    <row r="21" spans="2:11" ht="15" customHeight="1">
      <c r="B21" s="258"/>
      <c r="C21" s="259"/>
      <c r="D21" s="259"/>
      <c r="E21" s="260" t="s">
        <v>776</v>
      </c>
      <c r="F21" s="379" t="s">
        <v>777</v>
      </c>
      <c r="G21" s="379"/>
      <c r="H21" s="379"/>
      <c r="I21" s="379"/>
      <c r="J21" s="379"/>
      <c r="K21" s="255"/>
    </row>
    <row r="22" spans="2:11" ht="12.75" customHeight="1">
      <c r="B22" s="258"/>
      <c r="C22" s="259"/>
      <c r="D22" s="259"/>
      <c r="E22" s="259"/>
      <c r="F22" s="259"/>
      <c r="G22" s="259"/>
      <c r="H22" s="259"/>
      <c r="I22" s="259"/>
      <c r="J22" s="259"/>
      <c r="K22" s="255"/>
    </row>
    <row r="23" spans="2:11" ht="15" customHeight="1">
      <c r="B23" s="258"/>
      <c r="C23" s="379" t="s">
        <v>778</v>
      </c>
      <c r="D23" s="379"/>
      <c r="E23" s="379"/>
      <c r="F23" s="379"/>
      <c r="G23" s="379"/>
      <c r="H23" s="379"/>
      <c r="I23" s="379"/>
      <c r="J23" s="379"/>
      <c r="K23" s="255"/>
    </row>
    <row r="24" spans="2:11" ht="15" customHeight="1">
      <c r="B24" s="258"/>
      <c r="C24" s="379" t="s">
        <v>779</v>
      </c>
      <c r="D24" s="379"/>
      <c r="E24" s="379"/>
      <c r="F24" s="379"/>
      <c r="G24" s="379"/>
      <c r="H24" s="379"/>
      <c r="I24" s="379"/>
      <c r="J24" s="379"/>
      <c r="K24" s="255"/>
    </row>
    <row r="25" spans="2:11" ht="15" customHeight="1">
      <c r="B25" s="258"/>
      <c r="C25" s="257"/>
      <c r="D25" s="379" t="s">
        <v>780</v>
      </c>
      <c r="E25" s="379"/>
      <c r="F25" s="379"/>
      <c r="G25" s="379"/>
      <c r="H25" s="379"/>
      <c r="I25" s="379"/>
      <c r="J25" s="379"/>
      <c r="K25" s="255"/>
    </row>
    <row r="26" spans="2:11" ht="15" customHeight="1">
      <c r="B26" s="258"/>
      <c r="C26" s="259"/>
      <c r="D26" s="379" t="s">
        <v>781</v>
      </c>
      <c r="E26" s="379"/>
      <c r="F26" s="379"/>
      <c r="G26" s="379"/>
      <c r="H26" s="379"/>
      <c r="I26" s="379"/>
      <c r="J26" s="379"/>
      <c r="K26" s="255"/>
    </row>
    <row r="27" spans="2:11" ht="12.75" customHeight="1">
      <c r="B27" s="258"/>
      <c r="C27" s="259"/>
      <c r="D27" s="259"/>
      <c r="E27" s="259"/>
      <c r="F27" s="259"/>
      <c r="G27" s="259"/>
      <c r="H27" s="259"/>
      <c r="I27" s="259"/>
      <c r="J27" s="259"/>
      <c r="K27" s="255"/>
    </row>
    <row r="28" spans="2:11" ht="15" customHeight="1">
      <c r="B28" s="258"/>
      <c r="C28" s="259"/>
      <c r="D28" s="379" t="s">
        <v>782</v>
      </c>
      <c r="E28" s="379"/>
      <c r="F28" s="379"/>
      <c r="G28" s="379"/>
      <c r="H28" s="379"/>
      <c r="I28" s="379"/>
      <c r="J28" s="379"/>
      <c r="K28" s="255"/>
    </row>
    <row r="29" spans="2:11" ht="15" customHeight="1">
      <c r="B29" s="258"/>
      <c r="C29" s="259"/>
      <c r="D29" s="379" t="s">
        <v>783</v>
      </c>
      <c r="E29" s="379"/>
      <c r="F29" s="379"/>
      <c r="G29" s="379"/>
      <c r="H29" s="379"/>
      <c r="I29" s="379"/>
      <c r="J29" s="379"/>
      <c r="K29" s="255"/>
    </row>
    <row r="30" spans="2:11" ht="12.75" customHeight="1">
      <c r="B30" s="258"/>
      <c r="C30" s="259"/>
      <c r="D30" s="259"/>
      <c r="E30" s="259"/>
      <c r="F30" s="259"/>
      <c r="G30" s="259"/>
      <c r="H30" s="259"/>
      <c r="I30" s="259"/>
      <c r="J30" s="259"/>
      <c r="K30" s="255"/>
    </row>
    <row r="31" spans="2:11" ht="15" customHeight="1">
      <c r="B31" s="258"/>
      <c r="C31" s="259"/>
      <c r="D31" s="379" t="s">
        <v>784</v>
      </c>
      <c r="E31" s="379"/>
      <c r="F31" s="379"/>
      <c r="G31" s="379"/>
      <c r="H31" s="379"/>
      <c r="I31" s="379"/>
      <c r="J31" s="379"/>
      <c r="K31" s="255"/>
    </row>
    <row r="32" spans="2:11" ht="15" customHeight="1">
      <c r="B32" s="258"/>
      <c r="C32" s="259"/>
      <c r="D32" s="379" t="s">
        <v>785</v>
      </c>
      <c r="E32" s="379"/>
      <c r="F32" s="379"/>
      <c r="G32" s="379"/>
      <c r="H32" s="379"/>
      <c r="I32" s="379"/>
      <c r="J32" s="379"/>
      <c r="K32" s="255"/>
    </row>
    <row r="33" spans="2:11" ht="15" customHeight="1">
      <c r="B33" s="258"/>
      <c r="C33" s="259"/>
      <c r="D33" s="379" t="s">
        <v>786</v>
      </c>
      <c r="E33" s="379"/>
      <c r="F33" s="379"/>
      <c r="G33" s="379"/>
      <c r="H33" s="379"/>
      <c r="I33" s="379"/>
      <c r="J33" s="379"/>
      <c r="K33" s="255"/>
    </row>
    <row r="34" spans="2:11" ht="15" customHeight="1">
      <c r="B34" s="258"/>
      <c r="C34" s="259"/>
      <c r="D34" s="257"/>
      <c r="E34" s="261" t="s">
        <v>123</v>
      </c>
      <c r="F34" s="257"/>
      <c r="G34" s="379" t="s">
        <v>787</v>
      </c>
      <c r="H34" s="379"/>
      <c r="I34" s="379"/>
      <c r="J34" s="379"/>
      <c r="K34" s="255"/>
    </row>
    <row r="35" spans="2:11" ht="30.75" customHeight="1">
      <c r="B35" s="258"/>
      <c r="C35" s="259"/>
      <c r="D35" s="257"/>
      <c r="E35" s="261" t="s">
        <v>788</v>
      </c>
      <c r="F35" s="257"/>
      <c r="G35" s="379" t="s">
        <v>789</v>
      </c>
      <c r="H35" s="379"/>
      <c r="I35" s="379"/>
      <c r="J35" s="379"/>
      <c r="K35" s="255"/>
    </row>
    <row r="36" spans="2:11" ht="15" customHeight="1">
      <c r="B36" s="258"/>
      <c r="C36" s="259"/>
      <c r="D36" s="257"/>
      <c r="E36" s="261" t="s">
        <v>59</v>
      </c>
      <c r="F36" s="257"/>
      <c r="G36" s="379" t="s">
        <v>790</v>
      </c>
      <c r="H36" s="379"/>
      <c r="I36" s="379"/>
      <c r="J36" s="379"/>
      <c r="K36" s="255"/>
    </row>
    <row r="37" spans="2:11" ht="15" customHeight="1">
      <c r="B37" s="258"/>
      <c r="C37" s="259"/>
      <c r="D37" s="257"/>
      <c r="E37" s="261" t="s">
        <v>124</v>
      </c>
      <c r="F37" s="257"/>
      <c r="G37" s="379" t="s">
        <v>791</v>
      </c>
      <c r="H37" s="379"/>
      <c r="I37" s="379"/>
      <c r="J37" s="379"/>
      <c r="K37" s="255"/>
    </row>
    <row r="38" spans="2:11" ht="15" customHeight="1">
      <c r="B38" s="258"/>
      <c r="C38" s="259"/>
      <c r="D38" s="257"/>
      <c r="E38" s="261" t="s">
        <v>125</v>
      </c>
      <c r="F38" s="257"/>
      <c r="G38" s="379" t="s">
        <v>792</v>
      </c>
      <c r="H38" s="379"/>
      <c r="I38" s="379"/>
      <c r="J38" s="379"/>
      <c r="K38" s="255"/>
    </row>
    <row r="39" spans="2:11" ht="15" customHeight="1">
      <c r="B39" s="258"/>
      <c r="C39" s="259"/>
      <c r="D39" s="257"/>
      <c r="E39" s="261" t="s">
        <v>126</v>
      </c>
      <c r="F39" s="257"/>
      <c r="G39" s="379" t="s">
        <v>793</v>
      </c>
      <c r="H39" s="379"/>
      <c r="I39" s="379"/>
      <c r="J39" s="379"/>
      <c r="K39" s="255"/>
    </row>
    <row r="40" spans="2:11" ht="15" customHeight="1">
      <c r="B40" s="258"/>
      <c r="C40" s="259"/>
      <c r="D40" s="257"/>
      <c r="E40" s="261" t="s">
        <v>794</v>
      </c>
      <c r="F40" s="257"/>
      <c r="G40" s="379" t="s">
        <v>795</v>
      </c>
      <c r="H40" s="379"/>
      <c r="I40" s="379"/>
      <c r="J40" s="379"/>
      <c r="K40" s="255"/>
    </row>
    <row r="41" spans="2:11" ht="15" customHeight="1">
      <c r="B41" s="258"/>
      <c r="C41" s="259"/>
      <c r="D41" s="257"/>
      <c r="E41" s="261"/>
      <c r="F41" s="257"/>
      <c r="G41" s="379" t="s">
        <v>796</v>
      </c>
      <c r="H41" s="379"/>
      <c r="I41" s="379"/>
      <c r="J41" s="379"/>
      <c r="K41" s="255"/>
    </row>
    <row r="42" spans="2:11" ht="15" customHeight="1">
      <c r="B42" s="258"/>
      <c r="C42" s="259"/>
      <c r="D42" s="257"/>
      <c r="E42" s="261" t="s">
        <v>797</v>
      </c>
      <c r="F42" s="257"/>
      <c r="G42" s="379" t="s">
        <v>798</v>
      </c>
      <c r="H42" s="379"/>
      <c r="I42" s="379"/>
      <c r="J42" s="379"/>
      <c r="K42" s="255"/>
    </row>
    <row r="43" spans="2:11" ht="15" customHeight="1">
      <c r="B43" s="258"/>
      <c r="C43" s="259"/>
      <c r="D43" s="257"/>
      <c r="E43" s="261" t="s">
        <v>128</v>
      </c>
      <c r="F43" s="257"/>
      <c r="G43" s="379" t="s">
        <v>799</v>
      </c>
      <c r="H43" s="379"/>
      <c r="I43" s="379"/>
      <c r="J43" s="379"/>
      <c r="K43" s="255"/>
    </row>
    <row r="44" spans="2:11" ht="12.75" customHeight="1">
      <c r="B44" s="258"/>
      <c r="C44" s="259"/>
      <c r="D44" s="257"/>
      <c r="E44" s="257"/>
      <c r="F44" s="257"/>
      <c r="G44" s="257"/>
      <c r="H44" s="257"/>
      <c r="I44" s="257"/>
      <c r="J44" s="257"/>
      <c r="K44" s="255"/>
    </row>
    <row r="45" spans="2:11" ht="15" customHeight="1">
      <c r="B45" s="258"/>
      <c r="C45" s="259"/>
      <c r="D45" s="379" t="s">
        <v>800</v>
      </c>
      <c r="E45" s="379"/>
      <c r="F45" s="379"/>
      <c r="G45" s="379"/>
      <c r="H45" s="379"/>
      <c r="I45" s="379"/>
      <c r="J45" s="379"/>
      <c r="K45" s="255"/>
    </row>
    <row r="46" spans="2:11" ht="15" customHeight="1">
      <c r="B46" s="258"/>
      <c r="C46" s="259"/>
      <c r="D46" s="259"/>
      <c r="E46" s="379" t="s">
        <v>801</v>
      </c>
      <c r="F46" s="379"/>
      <c r="G46" s="379"/>
      <c r="H46" s="379"/>
      <c r="I46" s="379"/>
      <c r="J46" s="379"/>
      <c r="K46" s="255"/>
    </row>
    <row r="47" spans="2:11" ht="15" customHeight="1">
      <c r="B47" s="258"/>
      <c r="C47" s="259"/>
      <c r="D47" s="259"/>
      <c r="E47" s="379" t="s">
        <v>802</v>
      </c>
      <c r="F47" s="379"/>
      <c r="G47" s="379"/>
      <c r="H47" s="379"/>
      <c r="I47" s="379"/>
      <c r="J47" s="379"/>
      <c r="K47" s="255"/>
    </row>
    <row r="48" spans="2:11" ht="15" customHeight="1">
      <c r="B48" s="258"/>
      <c r="C48" s="259"/>
      <c r="D48" s="259"/>
      <c r="E48" s="379" t="s">
        <v>803</v>
      </c>
      <c r="F48" s="379"/>
      <c r="G48" s="379"/>
      <c r="H48" s="379"/>
      <c r="I48" s="379"/>
      <c r="J48" s="379"/>
      <c r="K48" s="255"/>
    </row>
    <row r="49" spans="2:11" ht="15" customHeight="1">
      <c r="B49" s="258"/>
      <c r="C49" s="259"/>
      <c r="D49" s="379" t="s">
        <v>804</v>
      </c>
      <c r="E49" s="379"/>
      <c r="F49" s="379"/>
      <c r="G49" s="379"/>
      <c r="H49" s="379"/>
      <c r="I49" s="379"/>
      <c r="J49" s="379"/>
      <c r="K49" s="255"/>
    </row>
    <row r="50" spans="2:11" ht="25.5" customHeight="1">
      <c r="B50" s="254"/>
      <c r="C50" s="380" t="s">
        <v>805</v>
      </c>
      <c r="D50" s="380"/>
      <c r="E50" s="380"/>
      <c r="F50" s="380"/>
      <c r="G50" s="380"/>
      <c r="H50" s="380"/>
      <c r="I50" s="380"/>
      <c r="J50" s="380"/>
      <c r="K50" s="255"/>
    </row>
    <row r="51" spans="2:11" ht="5.25" customHeight="1">
      <c r="B51" s="254"/>
      <c r="C51" s="256"/>
      <c r="D51" s="256"/>
      <c r="E51" s="256"/>
      <c r="F51" s="256"/>
      <c r="G51" s="256"/>
      <c r="H51" s="256"/>
      <c r="I51" s="256"/>
      <c r="J51" s="256"/>
      <c r="K51" s="255"/>
    </row>
    <row r="52" spans="2:11" ht="15" customHeight="1">
      <c r="B52" s="254"/>
      <c r="C52" s="379" t="s">
        <v>806</v>
      </c>
      <c r="D52" s="379"/>
      <c r="E52" s="379"/>
      <c r="F52" s="379"/>
      <c r="G52" s="379"/>
      <c r="H52" s="379"/>
      <c r="I52" s="379"/>
      <c r="J52" s="379"/>
      <c r="K52" s="255"/>
    </row>
    <row r="53" spans="2:11" ht="15" customHeight="1">
      <c r="B53" s="254"/>
      <c r="C53" s="379" t="s">
        <v>807</v>
      </c>
      <c r="D53" s="379"/>
      <c r="E53" s="379"/>
      <c r="F53" s="379"/>
      <c r="G53" s="379"/>
      <c r="H53" s="379"/>
      <c r="I53" s="379"/>
      <c r="J53" s="379"/>
      <c r="K53" s="255"/>
    </row>
    <row r="54" spans="2:11" ht="12.75" customHeight="1">
      <c r="B54" s="254"/>
      <c r="C54" s="257"/>
      <c r="D54" s="257"/>
      <c r="E54" s="257"/>
      <c r="F54" s="257"/>
      <c r="G54" s="257"/>
      <c r="H54" s="257"/>
      <c r="I54" s="257"/>
      <c r="J54" s="257"/>
      <c r="K54" s="255"/>
    </row>
    <row r="55" spans="2:11" ht="15" customHeight="1">
      <c r="B55" s="254"/>
      <c r="C55" s="379" t="s">
        <v>808</v>
      </c>
      <c r="D55" s="379"/>
      <c r="E55" s="379"/>
      <c r="F55" s="379"/>
      <c r="G55" s="379"/>
      <c r="H55" s="379"/>
      <c r="I55" s="379"/>
      <c r="J55" s="379"/>
      <c r="K55" s="255"/>
    </row>
    <row r="56" spans="2:11" ht="15" customHeight="1">
      <c r="B56" s="254"/>
      <c r="C56" s="259"/>
      <c r="D56" s="379" t="s">
        <v>809</v>
      </c>
      <c r="E56" s="379"/>
      <c r="F56" s="379"/>
      <c r="G56" s="379"/>
      <c r="H56" s="379"/>
      <c r="I56" s="379"/>
      <c r="J56" s="379"/>
      <c r="K56" s="255"/>
    </row>
    <row r="57" spans="2:11" ht="15" customHeight="1">
      <c r="B57" s="254"/>
      <c r="C57" s="259"/>
      <c r="D57" s="379" t="s">
        <v>810</v>
      </c>
      <c r="E57" s="379"/>
      <c r="F57" s="379"/>
      <c r="G57" s="379"/>
      <c r="H57" s="379"/>
      <c r="I57" s="379"/>
      <c r="J57" s="379"/>
      <c r="K57" s="255"/>
    </row>
    <row r="58" spans="2:11" ht="15" customHeight="1">
      <c r="B58" s="254"/>
      <c r="C58" s="259"/>
      <c r="D58" s="379" t="s">
        <v>811</v>
      </c>
      <c r="E58" s="379"/>
      <c r="F58" s="379"/>
      <c r="G58" s="379"/>
      <c r="H58" s="379"/>
      <c r="I58" s="379"/>
      <c r="J58" s="379"/>
      <c r="K58" s="255"/>
    </row>
    <row r="59" spans="2:11" ht="15" customHeight="1">
      <c r="B59" s="254"/>
      <c r="C59" s="259"/>
      <c r="D59" s="379" t="s">
        <v>812</v>
      </c>
      <c r="E59" s="379"/>
      <c r="F59" s="379"/>
      <c r="G59" s="379"/>
      <c r="H59" s="379"/>
      <c r="I59" s="379"/>
      <c r="J59" s="379"/>
      <c r="K59" s="255"/>
    </row>
    <row r="60" spans="2:11" ht="15" customHeight="1">
      <c r="B60" s="254"/>
      <c r="C60" s="259"/>
      <c r="D60" s="378" t="s">
        <v>813</v>
      </c>
      <c r="E60" s="378"/>
      <c r="F60" s="378"/>
      <c r="G60" s="378"/>
      <c r="H60" s="378"/>
      <c r="I60" s="378"/>
      <c r="J60" s="378"/>
      <c r="K60" s="255"/>
    </row>
    <row r="61" spans="2:11" ht="15" customHeight="1">
      <c r="B61" s="254"/>
      <c r="C61" s="259"/>
      <c r="D61" s="379" t="s">
        <v>814</v>
      </c>
      <c r="E61" s="379"/>
      <c r="F61" s="379"/>
      <c r="G61" s="379"/>
      <c r="H61" s="379"/>
      <c r="I61" s="379"/>
      <c r="J61" s="379"/>
      <c r="K61" s="255"/>
    </row>
    <row r="62" spans="2:11" ht="12.75" customHeight="1">
      <c r="B62" s="254"/>
      <c r="C62" s="259"/>
      <c r="D62" s="259"/>
      <c r="E62" s="262"/>
      <c r="F62" s="259"/>
      <c r="G62" s="259"/>
      <c r="H62" s="259"/>
      <c r="I62" s="259"/>
      <c r="J62" s="259"/>
      <c r="K62" s="255"/>
    </row>
    <row r="63" spans="2:11" ht="15" customHeight="1">
      <c r="B63" s="254"/>
      <c r="C63" s="259"/>
      <c r="D63" s="379" t="s">
        <v>815</v>
      </c>
      <c r="E63" s="379"/>
      <c r="F63" s="379"/>
      <c r="G63" s="379"/>
      <c r="H63" s="379"/>
      <c r="I63" s="379"/>
      <c r="J63" s="379"/>
      <c r="K63" s="255"/>
    </row>
    <row r="64" spans="2:11" ht="15" customHeight="1">
      <c r="B64" s="254"/>
      <c r="C64" s="259"/>
      <c r="D64" s="378" t="s">
        <v>816</v>
      </c>
      <c r="E64" s="378"/>
      <c r="F64" s="378"/>
      <c r="G64" s="378"/>
      <c r="H64" s="378"/>
      <c r="I64" s="378"/>
      <c r="J64" s="378"/>
      <c r="K64" s="255"/>
    </row>
    <row r="65" spans="2:11" ht="15" customHeight="1">
      <c r="B65" s="254"/>
      <c r="C65" s="259"/>
      <c r="D65" s="379" t="s">
        <v>817</v>
      </c>
      <c r="E65" s="379"/>
      <c r="F65" s="379"/>
      <c r="G65" s="379"/>
      <c r="H65" s="379"/>
      <c r="I65" s="379"/>
      <c r="J65" s="379"/>
      <c r="K65" s="255"/>
    </row>
    <row r="66" spans="2:11" ht="15" customHeight="1">
      <c r="B66" s="254"/>
      <c r="C66" s="259"/>
      <c r="D66" s="379" t="s">
        <v>818</v>
      </c>
      <c r="E66" s="379"/>
      <c r="F66" s="379"/>
      <c r="G66" s="379"/>
      <c r="H66" s="379"/>
      <c r="I66" s="379"/>
      <c r="J66" s="379"/>
      <c r="K66" s="255"/>
    </row>
    <row r="67" spans="2:11" ht="15" customHeight="1">
      <c r="B67" s="254"/>
      <c r="C67" s="259"/>
      <c r="D67" s="379" t="s">
        <v>819</v>
      </c>
      <c r="E67" s="379"/>
      <c r="F67" s="379"/>
      <c r="G67" s="379"/>
      <c r="H67" s="379"/>
      <c r="I67" s="379"/>
      <c r="J67" s="379"/>
      <c r="K67" s="255"/>
    </row>
    <row r="68" spans="2:11" ht="15" customHeight="1">
      <c r="B68" s="254"/>
      <c r="C68" s="259"/>
      <c r="D68" s="379" t="s">
        <v>820</v>
      </c>
      <c r="E68" s="379"/>
      <c r="F68" s="379"/>
      <c r="G68" s="379"/>
      <c r="H68" s="379"/>
      <c r="I68" s="379"/>
      <c r="J68" s="379"/>
      <c r="K68" s="255"/>
    </row>
    <row r="69" spans="2:11" ht="12.75" customHeight="1">
      <c r="B69" s="263"/>
      <c r="C69" s="264"/>
      <c r="D69" s="264"/>
      <c r="E69" s="264"/>
      <c r="F69" s="264"/>
      <c r="G69" s="264"/>
      <c r="H69" s="264"/>
      <c r="I69" s="264"/>
      <c r="J69" s="264"/>
      <c r="K69" s="265"/>
    </row>
    <row r="70" spans="2:11" ht="18.75" customHeight="1">
      <c r="B70" s="266"/>
      <c r="C70" s="266"/>
      <c r="D70" s="266"/>
      <c r="E70" s="266"/>
      <c r="F70" s="266"/>
      <c r="G70" s="266"/>
      <c r="H70" s="266"/>
      <c r="I70" s="266"/>
      <c r="J70" s="266"/>
      <c r="K70" s="267"/>
    </row>
    <row r="71" spans="2:11" ht="18.75" customHeight="1">
      <c r="B71" s="267"/>
      <c r="C71" s="267"/>
      <c r="D71" s="267"/>
      <c r="E71" s="267"/>
      <c r="F71" s="267"/>
      <c r="G71" s="267"/>
      <c r="H71" s="267"/>
      <c r="I71" s="267"/>
      <c r="J71" s="267"/>
      <c r="K71" s="267"/>
    </row>
    <row r="72" spans="2:11" ht="7.5" customHeight="1">
      <c r="B72" s="268"/>
      <c r="C72" s="269"/>
      <c r="D72" s="269"/>
      <c r="E72" s="269"/>
      <c r="F72" s="269"/>
      <c r="G72" s="269"/>
      <c r="H72" s="269"/>
      <c r="I72" s="269"/>
      <c r="J72" s="269"/>
      <c r="K72" s="270"/>
    </row>
    <row r="73" spans="2:11" ht="45" customHeight="1">
      <c r="B73" s="271"/>
      <c r="C73" s="377" t="s">
        <v>91</v>
      </c>
      <c r="D73" s="377"/>
      <c r="E73" s="377"/>
      <c r="F73" s="377"/>
      <c r="G73" s="377"/>
      <c r="H73" s="377"/>
      <c r="I73" s="377"/>
      <c r="J73" s="377"/>
      <c r="K73" s="272"/>
    </row>
    <row r="74" spans="2:11" ht="17.25" customHeight="1">
      <c r="B74" s="271"/>
      <c r="C74" s="273" t="s">
        <v>821</v>
      </c>
      <c r="D74" s="273"/>
      <c r="E74" s="273"/>
      <c r="F74" s="273" t="s">
        <v>822</v>
      </c>
      <c r="G74" s="274"/>
      <c r="H74" s="273" t="s">
        <v>124</v>
      </c>
      <c r="I74" s="273" t="s">
        <v>63</v>
      </c>
      <c r="J74" s="273" t="s">
        <v>823</v>
      </c>
      <c r="K74" s="272"/>
    </row>
    <row r="75" spans="2:11" ht="17.25" customHeight="1">
      <c r="B75" s="271"/>
      <c r="C75" s="275" t="s">
        <v>824</v>
      </c>
      <c r="D75" s="275"/>
      <c r="E75" s="275"/>
      <c r="F75" s="276" t="s">
        <v>825</v>
      </c>
      <c r="G75" s="277"/>
      <c r="H75" s="275"/>
      <c r="I75" s="275"/>
      <c r="J75" s="275" t="s">
        <v>826</v>
      </c>
      <c r="K75" s="272"/>
    </row>
    <row r="76" spans="2:11" ht="5.25" customHeight="1">
      <c r="B76" s="271"/>
      <c r="C76" s="278"/>
      <c r="D76" s="278"/>
      <c r="E76" s="278"/>
      <c r="F76" s="278"/>
      <c r="G76" s="279"/>
      <c r="H76" s="278"/>
      <c r="I76" s="278"/>
      <c r="J76" s="278"/>
      <c r="K76" s="272"/>
    </row>
    <row r="77" spans="2:11" ht="15" customHeight="1">
      <c r="B77" s="271"/>
      <c r="C77" s="261" t="s">
        <v>59</v>
      </c>
      <c r="D77" s="278"/>
      <c r="E77" s="278"/>
      <c r="F77" s="280" t="s">
        <v>827</v>
      </c>
      <c r="G77" s="279"/>
      <c r="H77" s="261" t="s">
        <v>828</v>
      </c>
      <c r="I77" s="261" t="s">
        <v>829</v>
      </c>
      <c r="J77" s="261">
        <v>20</v>
      </c>
      <c r="K77" s="272"/>
    </row>
    <row r="78" spans="2:11" ht="15" customHeight="1">
      <c r="B78" s="271"/>
      <c r="C78" s="261" t="s">
        <v>830</v>
      </c>
      <c r="D78" s="261"/>
      <c r="E78" s="261"/>
      <c r="F78" s="280" t="s">
        <v>827</v>
      </c>
      <c r="G78" s="279"/>
      <c r="H78" s="261" t="s">
        <v>831</v>
      </c>
      <c r="I78" s="261" t="s">
        <v>829</v>
      </c>
      <c r="J78" s="261">
        <v>120</v>
      </c>
      <c r="K78" s="272"/>
    </row>
    <row r="79" spans="2:11" ht="15" customHeight="1">
      <c r="B79" s="281"/>
      <c r="C79" s="261" t="s">
        <v>832</v>
      </c>
      <c r="D79" s="261"/>
      <c r="E79" s="261"/>
      <c r="F79" s="280" t="s">
        <v>833</v>
      </c>
      <c r="G79" s="279"/>
      <c r="H79" s="261" t="s">
        <v>834</v>
      </c>
      <c r="I79" s="261" t="s">
        <v>829</v>
      </c>
      <c r="J79" s="261">
        <v>50</v>
      </c>
      <c r="K79" s="272"/>
    </row>
    <row r="80" spans="2:11" ht="15" customHeight="1">
      <c r="B80" s="281"/>
      <c r="C80" s="261" t="s">
        <v>835</v>
      </c>
      <c r="D80" s="261"/>
      <c r="E80" s="261"/>
      <c r="F80" s="280" t="s">
        <v>827</v>
      </c>
      <c r="G80" s="279"/>
      <c r="H80" s="261" t="s">
        <v>836</v>
      </c>
      <c r="I80" s="261" t="s">
        <v>837</v>
      </c>
      <c r="J80" s="261"/>
      <c r="K80" s="272"/>
    </row>
    <row r="81" spans="2:11" ht="15" customHeight="1">
      <c r="B81" s="281"/>
      <c r="C81" s="282" t="s">
        <v>838</v>
      </c>
      <c r="D81" s="282"/>
      <c r="E81" s="282"/>
      <c r="F81" s="283" t="s">
        <v>833</v>
      </c>
      <c r="G81" s="282"/>
      <c r="H81" s="282" t="s">
        <v>839</v>
      </c>
      <c r="I81" s="282" t="s">
        <v>829</v>
      </c>
      <c r="J81" s="282">
        <v>15</v>
      </c>
      <c r="K81" s="272"/>
    </row>
    <row r="82" spans="2:11" ht="15" customHeight="1">
      <c r="B82" s="281"/>
      <c r="C82" s="282" t="s">
        <v>840</v>
      </c>
      <c r="D82" s="282"/>
      <c r="E82" s="282"/>
      <c r="F82" s="283" t="s">
        <v>833</v>
      </c>
      <c r="G82" s="282"/>
      <c r="H82" s="282" t="s">
        <v>841</v>
      </c>
      <c r="I82" s="282" t="s">
        <v>829</v>
      </c>
      <c r="J82" s="282">
        <v>15</v>
      </c>
      <c r="K82" s="272"/>
    </row>
    <row r="83" spans="2:11" ht="15" customHeight="1">
      <c r="B83" s="281"/>
      <c r="C83" s="282" t="s">
        <v>842</v>
      </c>
      <c r="D83" s="282"/>
      <c r="E83" s="282"/>
      <c r="F83" s="283" t="s">
        <v>833</v>
      </c>
      <c r="G83" s="282"/>
      <c r="H83" s="282" t="s">
        <v>843</v>
      </c>
      <c r="I83" s="282" t="s">
        <v>829</v>
      </c>
      <c r="J83" s="282">
        <v>20</v>
      </c>
      <c r="K83" s="272"/>
    </row>
    <row r="84" spans="2:11" ht="15" customHeight="1">
      <c r="B84" s="281"/>
      <c r="C84" s="282" t="s">
        <v>844</v>
      </c>
      <c r="D84" s="282"/>
      <c r="E84" s="282"/>
      <c r="F84" s="283" t="s">
        <v>833</v>
      </c>
      <c r="G84" s="282"/>
      <c r="H84" s="282" t="s">
        <v>845</v>
      </c>
      <c r="I84" s="282" t="s">
        <v>829</v>
      </c>
      <c r="J84" s="282">
        <v>20</v>
      </c>
      <c r="K84" s="272"/>
    </row>
    <row r="85" spans="2:11" ht="15" customHeight="1">
      <c r="B85" s="281"/>
      <c r="C85" s="261" t="s">
        <v>846</v>
      </c>
      <c r="D85" s="261"/>
      <c r="E85" s="261"/>
      <c r="F85" s="280" t="s">
        <v>833</v>
      </c>
      <c r="G85" s="279"/>
      <c r="H85" s="261" t="s">
        <v>847</v>
      </c>
      <c r="I85" s="261" t="s">
        <v>829</v>
      </c>
      <c r="J85" s="261">
        <v>50</v>
      </c>
      <c r="K85" s="272"/>
    </row>
    <row r="86" spans="2:11" ht="15" customHeight="1">
      <c r="B86" s="281"/>
      <c r="C86" s="261" t="s">
        <v>848</v>
      </c>
      <c r="D86" s="261"/>
      <c r="E86" s="261"/>
      <c r="F86" s="280" t="s">
        <v>833</v>
      </c>
      <c r="G86" s="279"/>
      <c r="H86" s="261" t="s">
        <v>849</v>
      </c>
      <c r="I86" s="261" t="s">
        <v>829</v>
      </c>
      <c r="J86" s="261">
        <v>20</v>
      </c>
      <c r="K86" s="272"/>
    </row>
    <row r="87" spans="2:11" ht="15" customHeight="1">
      <c r="B87" s="281"/>
      <c r="C87" s="261" t="s">
        <v>850</v>
      </c>
      <c r="D87" s="261"/>
      <c r="E87" s="261"/>
      <c r="F87" s="280" t="s">
        <v>833</v>
      </c>
      <c r="G87" s="279"/>
      <c r="H87" s="261" t="s">
        <v>851</v>
      </c>
      <c r="I87" s="261" t="s">
        <v>829</v>
      </c>
      <c r="J87" s="261">
        <v>20</v>
      </c>
      <c r="K87" s="272"/>
    </row>
    <row r="88" spans="2:11" ht="15" customHeight="1">
      <c r="B88" s="281"/>
      <c r="C88" s="261" t="s">
        <v>852</v>
      </c>
      <c r="D88" s="261"/>
      <c r="E88" s="261"/>
      <c r="F88" s="280" t="s">
        <v>833</v>
      </c>
      <c r="G88" s="279"/>
      <c r="H88" s="261" t="s">
        <v>853</v>
      </c>
      <c r="I88" s="261" t="s">
        <v>829</v>
      </c>
      <c r="J88" s="261">
        <v>50</v>
      </c>
      <c r="K88" s="272"/>
    </row>
    <row r="89" spans="2:11" ht="15" customHeight="1">
      <c r="B89" s="281"/>
      <c r="C89" s="261" t="s">
        <v>854</v>
      </c>
      <c r="D89" s="261"/>
      <c r="E89" s="261"/>
      <c r="F89" s="280" t="s">
        <v>833</v>
      </c>
      <c r="G89" s="279"/>
      <c r="H89" s="261" t="s">
        <v>854</v>
      </c>
      <c r="I89" s="261" t="s">
        <v>829</v>
      </c>
      <c r="J89" s="261">
        <v>50</v>
      </c>
      <c r="K89" s="272"/>
    </row>
    <row r="90" spans="2:11" ht="15" customHeight="1">
      <c r="B90" s="281"/>
      <c r="C90" s="261" t="s">
        <v>129</v>
      </c>
      <c r="D90" s="261"/>
      <c r="E90" s="261"/>
      <c r="F90" s="280" t="s">
        <v>833</v>
      </c>
      <c r="G90" s="279"/>
      <c r="H90" s="261" t="s">
        <v>855</v>
      </c>
      <c r="I90" s="261" t="s">
        <v>829</v>
      </c>
      <c r="J90" s="261">
        <v>255</v>
      </c>
      <c r="K90" s="272"/>
    </row>
    <row r="91" spans="2:11" ht="15" customHeight="1">
      <c r="B91" s="281"/>
      <c r="C91" s="261" t="s">
        <v>856</v>
      </c>
      <c r="D91" s="261"/>
      <c r="E91" s="261"/>
      <c r="F91" s="280" t="s">
        <v>827</v>
      </c>
      <c r="G91" s="279"/>
      <c r="H91" s="261" t="s">
        <v>857</v>
      </c>
      <c r="I91" s="261" t="s">
        <v>858</v>
      </c>
      <c r="J91" s="261"/>
      <c r="K91" s="272"/>
    </row>
    <row r="92" spans="2:11" ht="15" customHeight="1">
      <c r="B92" s="281"/>
      <c r="C92" s="261" t="s">
        <v>859</v>
      </c>
      <c r="D92" s="261"/>
      <c r="E92" s="261"/>
      <c r="F92" s="280" t="s">
        <v>827</v>
      </c>
      <c r="G92" s="279"/>
      <c r="H92" s="261" t="s">
        <v>860</v>
      </c>
      <c r="I92" s="261" t="s">
        <v>861</v>
      </c>
      <c r="J92" s="261"/>
      <c r="K92" s="272"/>
    </row>
    <row r="93" spans="2:11" ht="15" customHeight="1">
      <c r="B93" s="281"/>
      <c r="C93" s="261" t="s">
        <v>862</v>
      </c>
      <c r="D93" s="261"/>
      <c r="E93" s="261"/>
      <c r="F93" s="280" t="s">
        <v>827</v>
      </c>
      <c r="G93" s="279"/>
      <c r="H93" s="261" t="s">
        <v>862</v>
      </c>
      <c r="I93" s="261" t="s">
        <v>861</v>
      </c>
      <c r="J93" s="261"/>
      <c r="K93" s="272"/>
    </row>
    <row r="94" spans="2:11" ht="15" customHeight="1">
      <c r="B94" s="281"/>
      <c r="C94" s="261" t="s">
        <v>44</v>
      </c>
      <c r="D94" s="261"/>
      <c r="E94" s="261"/>
      <c r="F94" s="280" t="s">
        <v>827</v>
      </c>
      <c r="G94" s="279"/>
      <c r="H94" s="261" t="s">
        <v>863</v>
      </c>
      <c r="I94" s="261" t="s">
        <v>861</v>
      </c>
      <c r="J94" s="261"/>
      <c r="K94" s="272"/>
    </row>
    <row r="95" spans="2:11" ht="15" customHeight="1">
      <c r="B95" s="281"/>
      <c r="C95" s="261" t="s">
        <v>54</v>
      </c>
      <c r="D95" s="261"/>
      <c r="E95" s="261"/>
      <c r="F95" s="280" t="s">
        <v>827</v>
      </c>
      <c r="G95" s="279"/>
      <c r="H95" s="261" t="s">
        <v>864</v>
      </c>
      <c r="I95" s="261" t="s">
        <v>861</v>
      </c>
      <c r="J95" s="261"/>
      <c r="K95" s="272"/>
    </row>
    <row r="96" spans="2:11" ht="15" customHeight="1">
      <c r="B96" s="284"/>
      <c r="C96" s="285"/>
      <c r="D96" s="285"/>
      <c r="E96" s="285"/>
      <c r="F96" s="285"/>
      <c r="G96" s="285"/>
      <c r="H96" s="285"/>
      <c r="I96" s="285"/>
      <c r="J96" s="285"/>
      <c r="K96" s="286"/>
    </row>
    <row r="97" spans="2:11" ht="18.75" customHeight="1">
      <c r="B97" s="287"/>
      <c r="C97" s="288"/>
      <c r="D97" s="288"/>
      <c r="E97" s="288"/>
      <c r="F97" s="288"/>
      <c r="G97" s="288"/>
      <c r="H97" s="288"/>
      <c r="I97" s="288"/>
      <c r="J97" s="288"/>
      <c r="K97" s="287"/>
    </row>
    <row r="98" spans="2:11" ht="18.75" customHeight="1">
      <c r="B98" s="267"/>
      <c r="C98" s="267"/>
      <c r="D98" s="267"/>
      <c r="E98" s="267"/>
      <c r="F98" s="267"/>
      <c r="G98" s="267"/>
      <c r="H98" s="267"/>
      <c r="I98" s="267"/>
      <c r="J98" s="267"/>
      <c r="K98" s="267"/>
    </row>
    <row r="99" spans="2:11" ht="7.5" customHeight="1">
      <c r="B99" s="268"/>
      <c r="C99" s="269"/>
      <c r="D99" s="269"/>
      <c r="E99" s="269"/>
      <c r="F99" s="269"/>
      <c r="G99" s="269"/>
      <c r="H99" s="269"/>
      <c r="I99" s="269"/>
      <c r="J99" s="269"/>
      <c r="K99" s="270"/>
    </row>
    <row r="100" spans="2:11" ht="45" customHeight="1">
      <c r="B100" s="271"/>
      <c r="C100" s="377" t="s">
        <v>865</v>
      </c>
      <c r="D100" s="377"/>
      <c r="E100" s="377"/>
      <c r="F100" s="377"/>
      <c r="G100" s="377"/>
      <c r="H100" s="377"/>
      <c r="I100" s="377"/>
      <c r="J100" s="377"/>
      <c r="K100" s="272"/>
    </row>
    <row r="101" spans="2:11" ht="17.25" customHeight="1">
      <c r="B101" s="271"/>
      <c r="C101" s="273" t="s">
        <v>821</v>
      </c>
      <c r="D101" s="273"/>
      <c r="E101" s="273"/>
      <c r="F101" s="273" t="s">
        <v>822</v>
      </c>
      <c r="G101" s="274"/>
      <c r="H101" s="273" t="s">
        <v>124</v>
      </c>
      <c r="I101" s="273" t="s">
        <v>63</v>
      </c>
      <c r="J101" s="273" t="s">
        <v>823</v>
      </c>
      <c r="K101" s="272"/>
    </row>
    <row r="102" spans="2:11" ht="17.25" customHeight="1">
      <c r="B102" s="271"/>
      <c r="C102" s="275" t="s">
        <v>824</v>
      </c>
      <c r="D102" s="275"/>
      <c r="E102" s="275"/>
      <c r="F102" s="276" t="s">
        <v>825</v>
      </c>
      <c r="G102" s="277"/>
      <c r="H102" s="275"/>
      <c r="I102" s="275"/>
      <c r="J102" s="275" t="s">
        <v>826</v>
      </c>
      <c r="K102" s="272"/>
    </row>
    <row r="103" spans="2:11" ht="5.25" customHeight="1">
      <c r="B103" s="271"/>
      <c r="C103" s="273"/>
      <c r="D103" s="273"/>
      <c r="E103" s="273"/>
      <c r="F103" s="273"/>
      <c r="G103" s="289"/>
      <c r="H103" s="273"/>
      <c r="I103" s="273"/>
      <c r="J103" s="273"/>
      <c r="K103" s="272"/>
    </row>
    <row r="104" spans="2:11" ht="15" customHeight="1">
      <c r="B104" s="271"/>
      <c r="C104" s="261" t="s">
        <v>59</v>
      </c>
      <c r="D104" s="278"/>
      <c r="E104" s="278"/>
      <c r="F104" s="280" t="s">
        <v>827</v>
      </c>
      <c r="G104" s="289"/>
      <c r="H104" s="261" t="s">
        <v>866</v>
      </c>
      <c r="I104" s="261" t="s">
        <v>829</v>
      </c>
      <c r="J104" s="261">
        <v>20</v>
      </c>
      <c r="K104" s="272"/>
    </row>
    <row r="105" spans="2:11" ht="15" customHeight="1">
      <c r="B105" s="271"/>
      <c r="C105" s="261" t="s">
        <v>830</v>
      </c>
      <c r="D105" s="261"/>
      <c r="E105" s="261"/>
      <c r="F105" s="280" t="s">
        <v>827</v>
      </c>
      <c r="G105" s="261"/>
      <c r="H105" s="261" t="s">
        <v>866</v>
      </c>
      <c r="I105" s="261" t="s">
        <v>829</v>
      </c>
      <c r="J105" s="261">
        <v>120</v>
      </c>
      <c r="K105" s="272"/>
    </row>
    <row r="106" spans="2:11" ht="15" customHeight="1">
      <c r="B106" s="281"/>
      <c r="C106" s="261" t="s">
        <v>832</v>
      </c>
      <c r="D106" s="261"/>
      <c r="E106" s="261"/>
      <c r="F106" s="280" t="s">
        <v>833</v>
      </c>
      <c r="G106" s="261"/>
      <c r="H106" s="261" t="s">
        <v>866</v>
      </c>
      <c r="I106" s="261" t="s">
        <v>829</v>
      </c>
      <c r="J106" s="261">
        <v>50</v>
      </c>
      <c r="K106" s="272"/>
    </row>
    <row r="107" spans="2:11" ht="15" customHeight="1">
      <c r="B107" s="281"/>
      <c r="C107" s="261" t="s">
        <v>835</v>
      </c>
      <c r="D107" s="261"/>
      <c r="E107" s="261"/>
      <c r="F107" s="280" t="s">
        <v>827</v>
      </c>
      <c r="G107" s="261"/>
      <c r="H107" s="261" t="s">
        <v>866</v>
      </c>
      <c r="I107" s="261" t="s">
        <v>837</v>
      </c>
      <c r="J107" s="261"/>
      <c r="K107" s="272"/>
    </row>
    <row r="108" spans="2:11" ht="15" customHeight="1">
      <c r="B108" s="281"/>
      <c r="C108" s="261" t="s">
        <v>846</v>
      </c>
      <c r="D108" s="261"/>
      <c r="E108" s="261"/>
      <c r="F108" s="280" t="s">
        <v>833</v>
      </c>
      <c r="G108" s="261"/>
      <c r="H108" s="261" t="s">
        <v>866</v>
      </c>
      <c r="I108" s="261" t="s">
        <v>829</v>
      </c>
      <c r="J108" s="261">
        <v>50</v>
      </c>
      <c r="K108" s="272"/>
    </row>
    <row r="109" spans="2:11" ht="15" customHeight="1">
      <c r="B109" s="281"/>
      <c r="C109" s="261" t="s">
        <v>854</v>
      </c>
      <c r="D109" s="261"/>
      <c r="E109" s="261"/>
      <c r="F109" s="280" t="s">
        <v>833</v>
      </c>
      <c r="G109" s="261"/>
      <c r="H109" s="261" t="s">
        <v>866</v>
      </c>
      <c r="I109" s="261" t="s">
        <v>829</v>
      </c>
      <c r="J109" s="261">
        <v>50</v>
      </c>
      <c r="K109" s="272"/>
    </row>
    <row r="110" spans="2:11" ht="15" customHeight="1">
      <c r="B110" s="281"/>
      <c r="C110" s="261" t="s">
        <v>852</v>
      </c>
      <c r="D110" s="261"/>
      <c r="E110" s="261"/>
      <c r="F110" s="280" t="s">
        <v>833</v>
      </c>
      <c r="G110" s="261"/>
      <c r="H110" s="261" t="s">
        <v>866</v>
      </c>
      <c r="I110" s="261" t="s">
        <v>829</v>
      </c>
      <c r="J110" s="261">
        <v>50</v>
      </c>
      <c r="K110" s="272"/>
    </row>
    <row r="111" spans="2:11" ht="15" customHeight="1">
      <c r="B111" s="281"/>
      <c r="C111" s="261" t="s">
        <v>59</v>
      </c>
      <c r="D111" s="261"/>
      <c r="E111" s="261"/>
      <c r="F111" s="280" t="s">
        <v>827</v>
      </c>
      <c r="G111" s="261"/>
      <c r="H111" s="261" t="s">
        <v>867</v>
      </c>
      <c r="I111" s="261" t="s">
        <v>829</v>
      </c>
      <c r="J111" s="261">
        <v>20</v>
      </c>
      <c r="K111" s="272"/>
    </row>
    <row r="112" spans="2:11" ht="15" customHeight="1">
      <c r="B112" s="281"/>
      <c r="C112" s="261" t="s">
        <v>868</v>
      </c>
      <c r="D112" s="261"/>
      <c r="E112" s="261"/>
      <c r="F112" s="280" t="s">
        <v>827</v>
      </c>
      <c r="G112" s="261"/>
      <c r="H112" s="261" t="s">
        <v>869</v>
      </c>
      <c r="I112" s="261" t="s">
        <v>829</v>
      </c>
      <c r="J112" s="261">
        <v>120</v>
      </c>
      <c r="K112" s="272"/>
    </row>
    <row r="113" spans="2:11" ht="15" customHeight="1">
      <c r="B113" s="281"/>
      <c r="C113" s="261" t="s">
        <v>44</v>
      </c>
      <c r="D113" s="261"/>
      <c r="E113" s="261"/>
      <c r="F113" s="280" t="s">
        <v>827</v>
      </c>
      <c r="G113" s="261"/>
      <c r="H113" s="261" t="s">
        <v>870</v>
      </c>
      <c r="I113" s="261" t="s">
        <v>861</v>
      </c>
      <c r="J113" s="261"/>
      <c r="K113" s="272"/>
    </row>
    <row r="114" spans="2:11" ht="15" customHeight="1">
      <c r="B114" s="281"/>
      <c r="C114" s="261" t="s">
        <v>54</v>
      </c>
      <c r="D114" s="261"/>
      <c r="E114" s="261"/>
      <c r="F114" s="280" t="s">
        <v>827</v>
      </c>
      <c r="G114" s="261"/>
      <c r="H114" s="261" t="s">
        <v>871</v>
      </c>
      <c r="I114" s="261" t="s">
        <v>861</v>
      </c>
      <c r="J114" s="261"/>
      <c r="K114" s="272"/>
    </row>
    <row r="115" spans="2:11" ht="15" customHeight="1">
      <c r="B115" s="281"/>
      <c r="C115" s="261" t="s">
        <v>63</v>
      </c>
      <c r="D115" s="261"/>
      <c r="E115" s="261"/>
      <c r="F115" s="280" t="s">
        <v>827</v>
      </c>
      <c r="G115" s="261"/>
      <c r="H115" s="261" t="s">
        <v>872</v>
      </c>
      <c r="I115" s="261" t="s">
        <v>873</v>
      </c>
      <c r="J115" s="261"/>
      <c r="K115" s="272"/>
    </row>
    <row r="116" spans="2:11" ht="15" customHeight="1">
      <c r="B116" s="284"/>
      <c r="C116" s="290"/>
      <c r="D116" s="290"/>
      <c r="E116" s="290"/>
      <c r="F116" s="290"/>
      <c r="G116" s="290"/>
      <c r="H116" s="290"/>
      <c r="I116" s="290"/>
      <c r="J116" s="290"/>
      <c r="K116" s="286"/>
    </row>
    <row r="117" spans="2:11" ht="18.75" customHeight="1">
      <c r="B117" s="291"/>
      <c r="C117" s="257"/>
      <c r="D117" s="257"/>
      <c r="E117" s="257"/>
      <c r="F117" s="292"/>
      <c r="G117" s="257"/>
      <c r="H117" s="257"/>
      <c r="I117" s="257"/>
      <c r="J117" s="257"/>
      <c r="K117" s="291"/>
    </row>
    <row r="118" spans="2:11" ht="18.75" customHeight="1">
      <c r="B118" s="267"/>
      <c r="C118" s="267"/>
      <c r="D118" s="267"/>
      <c r="E118" s="267"/>
      <c r="F118" s="267"/>
      <c r="G118" s="267"/>
      <c r="H118" s="267"/>
      <c r="I118" s="267"/>
      <c r="J118" s="267"/>
      <c r="K118" s="267"/>
    </row>
    <row r="119" spans="2:11" ht="7.5" customHeight="1">
      <c r="B119" s="293"/>
      <c r="C119" s="294"/>
      <c r="D119" s="294"/>
      <c r="E119" s="294"/>
      <c r="F119" s="294"/>
      <c r="G119" s="294"/>
      <c r="H119" s="294"/>
      <c r="I119" s="294"/>
      <c r="J119" s="294"/>
      <c r="K119" s="295"/>
    </row>
    <row r="120" spans="2:11" ht="45" customHeight="1">
      <c r="B120" s="296"/>
      <c r="C120" s="376" t="s">
        <v>874</v>
      </c>
      <c r="D120" s="376"/>
      <c r="E120" s="376"/>
      <c r="F120" s="376"/>
      <c r="G120" s="376"/>
      <c r="H120" s="376"/>
      <c r="I120" s="376"/>
      <c r="J120" s="376"/>
      <c r="K120" s="297"/>
    </row>
    <row r="121" spans="2:11" ht="17.25" customHeight="1">
      <c r="B121" s="298"/>
      <c r="C121" s="273" t="s">
        <v>821</v>
      </c>
      <c r="D121" s="273"/>
      <c r="E121" s="273"/>
      <c r="F121" s="273" t="s">
        <v>822</v>
      </c>
      <c r="G121" s="274"/>
      <c r="H121" s="273" t="s">
        <v>124</v>
      </c>
      <c r="I121" s="273" t="s">
        <v>63</v>
      </c>
      <c r="J121" s="273" t="s">
        <v>823</v>
      </c>
      <c r="K121" s="299"/>
    </row>
    <row r="122" spans="2:11" ht="17.25" customHeight="1">
      <c r="B122" s="298"/>
      <c r="C122" s="275" t="s">
        <v>824</v>
      </c>
      <c r="D122" s="275"/>
      <c r="E122" s="275"/>
      <c r="F122" s="276" t="s">
        <v>825</v>
      </c>
      <c r="G122" s="277"/>
      <c r="H122" s="275"/>
      <c r="I122" s="275"/>
      <c r="J122" s="275" t="s">
        <v>826</v>
      </c>
      <c r="K122" s="299"/>
    </row>
    <row r="123" spans="2:11" ht="5.25" customHeight="1">
      <c r="B123" s="300"/>
      <c r="C123" s="278"/>
      <c r="D123" s="278"/>
      <c r="E123" s="278"/>
      <c r="F123" s="278"/>
      <c r="G123" s="261"/>
      <c r="H123" s="278"/>
      <c r="I123" s="278"/>
      <c r="J123" s="278"/>
      <c r="K123" s="301"/>
    </row>
    <row r="124" spans="2:11" ht="15" customHeight="1">
      <c r="B124" s="300"/>
      <c r="C124" s="261" t="s">
        <v>830</v>
      </c>
      <c r="D124" s="278"/>
      <c r="E124" s="278"/>
      <c r="F124" s="280" t="s">
        <v>827</v>
      </c>
      <c r="G124" s="261"/>
      <c r="H124" s="261" t="s">
        <v>866</v>
      </c>
      <c r="I124" s="261" t="s">
        <v>829</v>
      </c>
      <c r="J124" s="261">
        <v>120</v>
      </c>
      <c r="K124" s="302"/>
    </row>
    <row r="125" spans="2:11" ht="15" customHeight="1">
      <c r="B125" s="300"/>
      <c r="C125" s="261" t="s">
        <v>875</v>
      </c>
      <c r="D125" s="261"/>
      <c r="E125" s="261"/>
      <c r="F125" s="280" t="s">
        <v>827</v>
      </c>
      <c r="G125" s="261"/>
      <c r="H125" s="261" t="s">
        <v>876</v>
      </c>
      <c r="I125" s="261" t="s">
        <v>829</v>
      </c>
      <c r="J125" s="261" t="s">
        <v>877</v>
      </c>
      <c r="K125" s="302"/>
    </row>
    <row r="126" spans="2:11" ht="15" customHeight="1">
      <c r="B126" s="300"/>
      <c r="C126" s="261" t="s">
        <v>776</v>
      </c>
      <c r="D126" s="261"/>
      <c r="E126" s="261"/>
      <c r="F126" s="280" t="s">
        <v>827</v>
      </c>
      <c r="G126" s="261"/>
      <c r="H126" s="261" t="s">
        <v>878</v>
      </c>
      <c r="I126" s="261" t="s">
        <v>829</v>
      </c>
      <c r="J126" s="261" t="s">
        <v>877</v>
      </c>
      <c r="K126" s="302"/>
    </row>
    <row r="127" spans="2:11" ht="15" customHeight="1">
      <c r="B127" s="300"/>
      <c r="C127" s="261" t="s">
        <v>838</v>
      </c>
      <c r="D127" s="261"/>
      <c r="E127" s="261"/>
      <c r="F127" s="280" t="s">
        <v>833</v>
      </c>
      <c r="G127" s="261"/>
      <c r="H127" s="261" t="s">
        <v>839</v>
      </c>
      <c r="I127" s="261" t="s">
        <v>829</v>
      </c>
      <c r="J127" s="261">
        <v>15</v>
      </c>
      <c r="K127" s="302"/>
    </row>
    <row r="128" spans="2:11" ht="15" customHeight="1">
      <c r="B128" s="300"/>
      <c r="C128" s="282" t="s">
        <v>840</v>
      </c>
      <c r="D128" s="282"/>
      <c r="E128" s="282"/>
      <c r="F128" s="283" t="s">
        <v>833</v>
      </c>
      <c r="G128" s="282"/>
      <c r="H128" s="282" t="s">
        <v>841</v>
      </c>
      <c r="I128" s="282" t="s">
        <v>829</v>
      </c>
      <c r="J128" s="282">
        <v>15</v>
      </c>
      <c r="K128" s="302"/>
    </row>
    <row r="129" spans="2:11" ht="15" customHeight="1">
      <c r="B129" s="300"/>
      <c r="C129" s="282" t="s">
        <v>842</v>
      </c>
      <c r="D129" s="282"/>
      <c r="E129" s="282"/>
      <c r="F129" s="283" t="s">
        <v>833</v>
      </c>
      <c r="G129" s="282"/>
      <c r="H129" s="282" t="s">
        <v>843</v>
      </c>
      <c r="I129" s="282" t="s">
        <v>829</v>
      </c>
      <c r="J129" s="282">
        <v>20</v>
      </c>
      <c r="K129" s="302"/>
    </row>
    <row r="130" spans="2:11" ht="15" customHeight="1">
      <c r="B130" s="300"/>
      <c r="C130" s="282" t="s">
        <v>844</v>
      </c>
      <c r="D130" s="282"/>
      <c r="E130" s="282"/>
      <c r="F130" s="283" t="s">
        <v>833</v>
      </c>
      <c r="G130" s="282"/>
      <c r="H130" s="282" t="s">
        <v>845</v>
      </c>
      <c r="I130" s="282" t="s">
        <v>829</v>
      </c>
      <c r="J130" s="282">
        <v>20</v>
      </c>
      <c r="K130" s="302"/>
    </row>
    <row r="131" spans="2:11" ht="15" customHeight="1">
      <c r="B131" s="300"/>
      <c r="C131" s="261" t="s">
        <v>832</v>
      </c>
      <c r="D131" s="261"/>
      <c r="E131" s="261"/>
      <c r="F131" s="280" t="s">
        <v>833</v>
      </c>
      <c r="G131" s="261"/>
      <c r="H131" s="261" t="s">
        <v>866</v>
      </c>
      <c r="I131" s="261" t="s">
        <v>829</v>
      </c>
      <c r="J131" s="261">
        <v>50</v>
      </c>
      <c r="K131" s="302"/>
    </row>
    <row r="132" spans="2:11" ht="15" customHeight="1">
      <c r="B132" s="300"/>
      <c r="C132" s="261" t="s">
        <v>846</v>
      </c>
      <c r="D132" s="261"/>
      <c r="E132" s="261"/>
      <c r="F132" s="280" t="s">
        <v>833</v>
      </c>
      <c r="G132" s="261"/>
      <c r="H132" s="261" t="s">
        <v>866</v>
      </c>
      <c r="I132" s="261" t="s">
        <v>829</v>
      </c>
      <c r="J132" s="261">
        <v>50</v>
      </c>
      <c r="K132" s="302"/>
    </row>
    <row r="133" spans="2:11" ht="15" customHeight="1">
      <c r="B133" s="300"/>
      <c r="C133" s="261" t="s">
        <v>852</v>
      </c>
      <c r="D133" s="261"/>
      <c r="E133" s="261"/>
      <c r="F133" s="280" t="s">
        <v>833</v>
      </c>
      <c r="G133" s="261"/>
      <c r="H133" s="261" t="s">
        <v>866</v>
      </c>
      <c r="I133" s="261" t="s">
        <v>829</v>
      </c>
      <c r="J133" s="261">
        <v>50</v>
      </c>
      <c r="K133" s="302"/>
    </row>
    <row r="134" spans="2:11" ht="15" customHeight="1">
      <c r="B134" s="300"/>
      <c r="C134" s="261" t="s">
        <v>854</v>
      </c>
      <c r="D134" s="261"/>
      <c r="E134" s="261"/>
      <c r="F134" s="280" t="s">
        <v>833</v>
      </c>
      <c r="G134" s="261"/>
      <c r="H134" s="261" t="s">
        <v>866</v>
      </c>
      <c r="I134" s="261" t="s">
        <v>829</v>
      </c>
      <c r="J134" s="261">
        <v>50</v>
      </c>
      <c r="K134" s="302"/>
    </row>
    <row r="135" spans="2:11" ht="15" customHeight="1">
      <c r="B135" s="300"/>
      <c r="C135" s="261" t="s">
        <v>129</v>
      </c>
      <c r="D135" s="261"/>
      <c r="E135" s="261"/>
      <c r="F135" s="280" t="s">
        <v>833</v>
      </c>
      <c r="G135" s="261"/>
      <c r="H135" s="261" t="s">
        <v>879</v>
      </c>
      <c r="I135" s="261" t="s">
        <v>829</v>
      </c>
      <c r="J135" s="261">
        <v>255</v>
      </c>
      <c r="K135" s="302"/>
    </row>
    <row r="136" spans="2:11" ht="15" customHeight="1">
      <c r="B136" s="300"/>
      <c r="C136" s="261" t="s">
        <v>856</v>
      </c>
      <c r="D136" s="261"/>
      <c r="E136" s="261"/>
      <c r="F136" s="280" t="s">
        <v>827</v>
      </c>
      <c r="G136" s="261"/>
      <c r="H136" s="261" t="s">
        <v>880</v>
      </c>
      <c r="I136" s="261" t="s">
        <v>858</v>
      </c>
      <c r="J136" s="261"/>
      <c r="K136" s="302"/>
    </row>
    <row r="137" spans="2:11" ht="15" customHeight="1">
      <c r="B137" s="300"/>
      <c r="C137" s="261" t="s">
        <v>859</v>
      </c>
      <c r="D137" s="261"/>
      <c r="E137" s="261"/>
      <c r="F137" s="280" t="s">
        <v>827</v>
      </c>
      <c r="G137" s="261"/>
      <c r="H137" s="261" t="s">
        <v>881</v>
      </c>
      <c r="I137" s="261" t="s">
        <v>861</v>
      </c>
      <c r="J137" s="261"/>
      <c r="K137" s="302"/>
    </row>
    <row r="138" spans="2:11" ht="15" customHeight="1">
      <c r="B138" s="300"/>
      <c r="C138" s="261" t="s">
        <v>862</v>
      </c>
      <c r="D138" s="261"/>
      <c r="E138" s="261"/>
      <c r="F138" s="280" t="s">
        <v>827</v>
      </c>
      <c r="G138" s="261"/>
      <c r="H138" s="261" t="s">
        <v>862</v>
      </c>
      <c r="I138" s="261" t="s">
        <v>861</v>
      </c>
      <c r="J138" s="261"/>
      <c r="K138" s="302"/>
    </row>
    <row r="139" spans="2:11" ht="15" customHeight="1">
      <c r="B139" s="300"/>
      <c r="C139" s="261" t="s">
        <v>44</v>
      </c>
      <c r="D139" s="261"/>
      <c r="E139" s="261"/>
      <c r="F139" s="280" t="s">
        <v>827</v>
      </c>
      <c r="G139" s="261"/>
      <c r="H139" s="261" t="s">
        <v>882</v>
      </c>
      <c r="I139" s="261" t="s">
        <v>861</v>
      </c>
      <c r="J139" s="261"/>
      <c r="K139" s="302"/>
    </row>
    <row r="140" spans="2:11" ht="15" customHeight="1">
      <c r="B140" s="300"/>
      <c r="C140" s="261" t="s">
        <v>883</v>
      </c>
      <c r="D140" s="261"/>
      <c r="E140" s="261"/>
      <c r="F140" s="280" t="s">
        <v>827</v>
      </c>
      <c r="G140" s="261"/>
      <c r="H140" s="261" t="s">
        <v>884</v>
      </c>
      <c r="I140" s="261" t="s">
        <v>861</v>
      </c>
      <c r="J140" s="261"/>
      <c r="K140" s="302"/>
    </row>
    <row r="141" spans="2:11" ht="15" customHeight="1">
      <c r="B141" s="303"/>
      <c r="C141" s="304"/>
      <c r="D141" s="304"/>
      <c r="E141" s="304"/>
      <c r="F141" s="304"/>
      <c r="G141" s="304"/>
      <c r="H141" s="304"/>
      <c r="I141" s="304"/>
      <c r="J141" s="304"/>
      <c r="K141" s="305"/>
    </row>
    <row r="142" spans="2:11" ht="18.75" customHeight="1">
      <c r="B142" s="257"/>
      <c r="C142" s="257"/>
      <c r="D142" s="257"/>
      <c r="E142" s="257"/>
      <c r="F142" s="292"/>
      <c r="G142" s="257"/>
      <c r="H142" s="257"/>
      <c r="I142" s="257"/>
      <c r="J142" s="257"/>
      <c r="K142" s="257"/>
    </row>
    <row r="143" spans="2:11" ht="18.75" customHeight="1">
      <c r="B143" s="267"/>
      <c r="C143" s="267"/>
      <c r="D143" s="267"/>
      <c r="E143" s="267"/>
      <c r="F143" s="267"/>
      <c r="G143" s="267"/>
      <c r="H143" s="267"/>
      <c r="I143" s="267"/>
      <c r="J143" s="267"/>
      <c r="K143" s="267"/>
    </row>
    <row r="144" spans="2:11" ht="7.5" customHeight="1">
      <c r="B144" s="268"/>
      <c r="C144" s="269"/>
      <c r="D144" s="269"/>
      <c r="E144" s="269"/>
      <c r="F144" s="269"/>
      <c r="G144" s="269"/>
      <c r="H144" s="269"/>
      <c r="I144" s="269"/>
      <c r="J144" s="269"/>
      <c r="K144" s="270"/>
    </row>
    <row r="145" spans="2:11" ht="45" customHeight="1">
      <c r="B145" s="271"/>
      <c r="C145" s="377" t="s">
        <v>885</v>
      </c>
      <c r="D145" s="377"/>
      <c r="E145" s="377"/>
      <c r="F145" s="377"/>
      <c r="G145" s="377"/>
      <c r="H145" s="377"/>
      <c r="I145" s="377"/>
      <c r="J145" s="377"/>
      <c r="K145" s="272"/>
    </row>
    <row r="146" spans="2:11" ht="17.25" customHeight="1">
      <c r="B146" s="271"/>
      <c r="C146" s="273" t="s">
        <v>821</v>
      </c>
      <c r="D146" s="273"/>
      <c r="E146" s="273"/>
      <c r="F146" s="273" t="s">
        <v>822</v>
      </c>
      <c r="G146" s="274"/>
      <c r="H146" s="273" t="s">
        <v>124</v>
      </c>
      <c r="I146" s="273" t="s">
        <v>63</v>
      </c>
      <c r="J146" s="273" t="s">
        <v>823</v>
      </c>
      <c r="K146" s="272"/>
    </row>
    <row r="147" spans="2:11" ht="17.25" customHeight="1">
      <c r="B147" s="271"/>
      <c r="C147" s="275" t="s">
        <v>824</v>
      </c>
      <c r="D147" s="275"/>
      <c r="E147" s="275"/>
      <c r="F147" s="276" t="s">
        <v>825</v>
      </c>
      <c r="G147" s="277"/>
      <c r="H147" s="275"/>
      <c r="I147" s="275"/>
      <c r="J147" s="275" t="s">
        <v>826</v>
      </c>
      <c r="K147" s="272"/>
    </row>
    <row r="148" spans="2:11" ht="5.25" customHeight="1">
      <c r="B148" s="281"/>
      <c r="C148" s="278"/>
      <c r="D148" s="278"/>
      <c r="E148" s="278"/>
      <c r="F148" s="278"/>
      <c r="G148" s="279"/>
      <c r="H148" s="278"/>
      <c r="I148" s="278"/>
      <c r="J148" s="278"/>
      <c r="K148" s="302"/>
    </row>
    <row r="149" spans="2:11" ht="15" customHeight="1">
      <c r="B149" s="281"/>
      <c r="C149" s="306" t="s">
        <v>830</v>
      </c>
      <c r="D149" s="261"/>
      <c r="E149" s="261"/>
      <c r="F149" s="307" t="s">
        <v>827</v>
      </c>
      <c r="G149" s="261"/>
      <c r="H149" s="306" t="s">
        <v>866</v>
      </c>
      <c r="I149" s="306" t="s">
        <v>829</v>
      </c>
      <c r="J149" s="306">
        <v>120</v>
      </c>
      <c r="K149" s="302"/>
    </row>
    <row r="150" spans="2:11" ht="15" customHeight="1">
      <c r="B150" s="281"/>
      <c r="C150" s="306" t="s">
        <v>875</v>
      </c>
      <c r="D150" s="261"/>
      <c r="E150" s="261"/>
      <c r="F150" s="307" t="s">
        <v>827</v>
      </c>
      <c r="G150" s="261"/>
      <c r="H150" s="306" t="s">
        <v>886</v>
      </c>
      <c r="I150" s="306" t="s">
        <v>829</v>
      </c>
      <c r="J150" s="306" t="s">
        <v>877</v>
      </c>
      <c r="K150" s="302"/>
    </row>
    <row r="151" spans="2:11" ht="15" customHeight="1">
      <c r="B151" s="281"/>
      <c r="C151" s="306" t="s">
        <v>776</v>
      </c>
      <c r="D151" s="261"/>
      <c r="E151" s="261"/>
      <c r="F151" s="307" t="s">
        <v>827</v>
      </c>
      <c r="G151" s="261"/>
      <c r="H151" s="306" t="s">
        <v>887</v>
      </c>
      <c r="I151" s="306" t="s">
        <v>829</v>
      </c>
      <c r="J151" s="306" t="s">
        <v>877</v>
      </c>
      <c r="K151" s="302"/>
    </row>
    <row r="152" spans="2:11" ht="15" customHeight="1">
      <c r="B152" s="281"/>
      <c r="C152" s="306" t="s">
        <v>832</v>
      </c>
      <c r="D152" s="261"/>
      <c r="E152" s="261"/>
      <c r="F152" s="307" t="s">
        <v>833</v>
      </c>
      <c r="G152" s="261"/>
      <c r="H152" s="306" t="s">
        <v>866</v>
      </c>
      <c r="I152" s="306" t="s">
        <v>829</v>
      </c>
      <c r="J152" s="306">
        <v>50</v>
      </c>
      <c r="K152" s="302"/>
    </row>
    <row r="153" spans="2:11" ht="15" customHeight="1">
      <c r="B153" s="281"/>
      <c r="C153" s="306" t="s">
        <v>835</v>
      </c>
      <c r="D153" s="261"/>
      <c r="E153" s="261"/>
      <c r="F153" s="307" t="s">
        <v>827</v>
      </c>
      <c r="G153" s="261"/>
      <c r="H153" s="306" t="s">
        <v>866</v>
      </c>
      <c r="I153" s="306" t="s">
        <v>837</v>
      </c>
      <c r="J153" s="306"/>
      <c r="K153" s="302"/>
    </row>
    <row r="154" spans="2:11" ht="15" customHeight="1">
      <c r="B154" s="281"/>
      <c r="C154" s="306" t="s">
        <v>846</v>
      </c>
      <c r="D154" s="261"/>
      <c r="E154" s="261"/>
      <c r="F154" s="307" t="s">
        <v>833</v>
      </c>
      <c r="G154" s="261"/>
      <c r="H154" s="306" t="s">
        <v>866</v>
      </c>
      <c r="I154" s="306" t="s">
        <v>829</v>
      </c>
      <c r="J154" s="306">
        <v>50</v>
      </c>
      <c r="K154" s="302"/>
    </row>
    <row r="155" spans="2:11" ht="15" customHeight="1">
      <c r="B155" s="281"/>
      <c r="C155" s="306" t="s">
        <v>854</v>
      </c>
      <c r="D155" s="261"/>
      <c r="E155" s="261"/>
      <c r="F155" s="307" t="s">
        <v>833</v>
      </c>
      <c r="G155" s="261"/>
      <c r="H155" s="306" t="s">
        <v>866</v>
      </c>
      <c r="I155" s="306" t="s">
        <v>829</v>
      </c>
      <c r="J155" s="306">
        <v>50</v>
      </c>
      <c r="K155" s="302"/>
    </row>
    <row r="156" spans="2:11" ht="15" customHeight="1">
      <c r="B156" s="281"/>
      <c r="C156" s="306" t="s">
        <v>852</v>
      </c>
      <c r="D156" s="261"/>
      <c r="E156" s="261"/>
      <c r="F156" s="307" t="s">
        <v>833</v>
      </c>
      <c r="G156" s="261"/>
      <c r="H156" s="306" t="s">
        <v>866</v>
      </c>
      <c r="I156" s="306" t="s">
        <v>829</v>
      </c>
      <c r="J156" s="306">
        <v>50</v>
      </c>
      <c r="K156" s="302"/>
    </row>
    <row r="157" spans="2:11" ht="15" customHeight="1">
      <c r="B157" s="281"/>
      <c r="C157" s="306" t="s">
        <v>96</v>
      </c>
      <c r="D157" s="261"/>
      <c r="E157" s="261"/>
      <c r="F157" s="307" t="s">
        <v>827</v>
      </c>
      <c r="G157" s="261"/>
      <c r="H157" s="306" t="s">
        <v>888</v>
      </c>
      <c r="I157" s="306" t="s">
        <v>829</v>
      </c>
      <c r="J157" s="306" t="s">
        <v>889</v>
      </c>
      <c r="K157" s="302"/>
    </row>
    <row r="158" spans="2:11" ht="15" customHeight="1">
      <c r="B158" s="281"/>
      <c r="C158" s="306" t="s">
        <v>890</v>
      </c>
      <c r="D158" s="261"/>
      <c r="E158" s="261"/>
      <c r="F158" s="307" t="s">
        <v>827</v>
      </c>
      <c r="G158" s="261"/>
      <c r="H158" s="306" t="s">
        <v>891</v>
      </c>
      <c r="I158" s="306" t="s">
        <v>861</v>
      </c>
      <c r="J158" s="306"/>
      <c r="K158" s="302"/>
    </row>
    <row r="159" spans="2:11" ht="15" customHeight="1">
      <c r="B159" s="308"/>
      <c r="C159" s="290"/>
      <c r="D159" s="290"/>
      <c r="E159" s="290"/>
      <c r="F159" s="290"/>
      <c r="G159" s="290"/>
      <c r="H159" s="290"/>
      <c r="I159" s="290"/>
      <c r="J159" s="290"/>
      <c r="K159" s="309"/>
    </row>
    <row r="160" spans="2:11" ht="18.75" customHeight="1">
      <c r="B160" s="257"/>
      <c r="C160" s="261"/>
      <c r="D160" s="261"/>
      <c r="E160" s="261"/>
      <c r="F160" s="280"/>
      <c r="G160" s="261"/>
      <c r="H160" s="261"/>
      <c r="I160" s="261"/>
      <c r="J160" s="261"/>
      <c r="K160" s="257"/>
    </row>
    <row r="161" spans="2:11" ht="18.75" customHeight="1">
      <c r="B161" s="267"/>
      <c r="C161" s="267"/>
      <c r="D161" s="267"/>
      <c r="E161" s="267"/>
      <c r="F161" s="267"/>
      <c r="G161" s="267"/>
      <c r="H161" s="267"/>
      <c r="I161" s="267"/>
      <c r="J161" s="267"/>
      <c r="K161" s="267"/>
    </row>
    <row r="162" spans="2:11" ht="7.5" customHeight="1">
      <c r="B162" s="249"/>
      <c r="C162" s="250"/>
      <c r="D162" s="250"/>
      <c r="E162" s="250"/>
      <c r="F162" s="250"/>
      <c r="G162" s="250"/>
      <c r="H162" s="250"/>
      <c r="I162" s="250"/>
      <c r="J162" s="250"/>
      <c r="K162" s="251"/>
    </row>
    <row r="163" spans="2:11" ht="45" customHeight="1">
      <c r="B163" s="252"/>
      <c r="C163" s="376" t="s">
        <v>892</v>
      </c>
      <c r="D163" s="376"/>
      <c r="E163" s="376"/>
      <c r="F163" s="376"/>
      <c r="G163" s="376"/>
      <c r="H163" s="376"/>
      <c r="I163" s="376"/>
      <c r="J163" s="376"/>
      <c r="K163" s="253"/>
    </row>
    <row r="164" spans="2:11" ht="17.25" customHeight="1">
      <c r="B164" s="252"/>
      <c r="C164" s="273" t="s">
        <v>821</v>
      </c>
      <c r="D164" s="273"/>
      <c r="E164" s="273"/>
      <c r="F164" s="273" t="s">
        <v>822</v>
      </c>
      <c r="G164" s="310"/>
      <c r="H164" s="311" t="s">
        <v>124</v>
      </c>
      <c r="I164" s="311" t="s">
        <v>63</v>
      </c>
      <c r="J164" s="273" t="s">
        <v>823</v>
      </c>
      <c r="K164" s="253"/>
    </row>
    <row r="165" spans="2:11" ht="17.25" customHeight="1">
      <c r="B165" s="254"/>
      <c r="C165" s="275" t="s">
        <v>824</v>
      </c>
      <c r="D165" s="275"/>
      <c r="E165" s="275"/>
      <c r="F165" s="276" t="s">
        <v>825</v>
      </c>
      <c r="G165" s="312"/>
      <c r="H165" s="313"/>
      <c r="I165" s="313"/>
      <c r="J165" s="275" t="s">
        <v>826</v>
      </c>
      <c r="K165" s="255"/>
    </row>
    <row r="166" spans="2:11" ht="5.25" customHeight="1">
      <c r="B166" s="281"/>
      <c r="C166" s="278"/>
      <c r="D166" s="278"/>
      <c r="E166" s="278"/>
      <c r="F166" s="278"/>
      <c r="G166" s="279"/>
      <c r="H166" s="278"/>
      <c r="I166" s="278"/>
      <c r="J166" s="278"/>
      <c r="K166" s="302"/>
    </row>
    <row r="167" spans="2:11" ht="15" customHeight="1">
      <c r="B167" s="281"/>
      <c r="C167" s="261" t="s">
        <v>830</v>
      </c>
      <c r="D167" s="261"/>
      <c r="E167" s="261"/>
      <c r="F167" s="280" t="s">
        <v>827</v>
      </c>
      <c r="G167" s="261"/>
      <c r="H167" s="261" t="s">
        <v>866</v>
      </c>
      <c r="I167" s="261" t="s">
        <v>829</v>
      </c>
      <c r="J167" s="261">
        <v>120</v>
      </c>
      <c r="K167" s="302"/>
    </row>
    <row r="168" spans="2:11" ht="15" customHeight="1">
      <c r="B168" s="281"/>
      <c r="C168" s="261" t="s">
        <v>875</v>
      </c>
      <c r="D168" s="261"/>
      <c r="E168" s="261"/>
      <c r="F168" s="280" t="s">
        <v>827</v>
      </c>
      <c r="G168" s="261"/>
      <c r="H168" s="261" t="s">
        <v>876</v>
      </c>
      <c r="I168" s="261" t="s">
        <v>829</v>
      </c>
      <c r="J168" s="261" t="s">
        <v>877</v>
      </c>
      <c r="K168" s="302"/>
    </row>
    <row r="169" spans="2:11" ht="15" customHeight="1">
      <c r="B169" s="281"/>
      <c r="C169" s="261" t="s">
        <v>776</v>
      </c>
      <c r="D169" s="261"/>
      <c r="E169" s="261"/>
      <c r="F169" s="280" t="s">
        <v>827</v>
      </c>
      <c r="G169" s="261"/>
      <c r="H169" s="261" t="s">
        <v>893</v>
      </c>
      <c r="I169" s="261" t="s">
        <v>829</v>
      </c>
      <c r="J169" s="261" t="s">
        <v>877</v>
      </c>
      <c r="K169" s="302"/>
    </row>
    <row r="170" spans="2:11" ht="15" customHeight="1">
      <c r="B170" s="281"/>
      <c r="C170" s="261" t="s">
        <v>832</v>
      </c>
      <c r="D170" s="261"/>
      <c r="E170" s="261"/>
      <c r="F170" s="280" t="s">
        <v>833</v>
      </c>
      <c r="G170" s="261"/>
      <c r="H170" s="261" t="s">
        <v>893</v>
      </c>
      <c r="I170" s="261" t="s">
        <v>829</v>
      </c>
      <c r="J170" s="261">
        <v>50</v>
      </c>
      <c r="K170" s="302"/>
    </row>
    <row r="171" spans="2:11" ht="15" customHeight="1">
      <c r="B171" s="281"/>
      <c r="C171" s="261" t="s">
        <v>835</v>
      </c>
      <c r="D171" s="261"/>
      <c r="E171" s="261"/>
      <c r="F171" s="280" t="s">
        <v>827</v>
      </c>
      <c r="G171" s="261"/>
      <c r="H171" s="261" t="s">
        <v>893</v>
      </c>
      <c r="I171" s="261" t="s">
        <v>837</v>
      </c>
      <c r="J171" s="261"/>
      <c r="K171" s="302"/>
    </row>
    <row r="172" spans="2:11" ht="15" customHeight="1">
      <c r="B172" s="281"/>
      <c r="C172" s="261" t="s">
        <v>846</v>
      </c>
      <c r="D172" s="261"/>
      <c r="E172" s="261"/>
      <c r="F172" s="280" t="s">
        <v>833</v>
      </c>
      <c r="G172" s="261"/>
      <c r="H172" s="261" t="s">
        <v>893</v>
      </c>
      <c r="I172" s="261" t="s">
        <v>829</v>
      </c>
      <c r="J172" s="261">
        <v>50</v>
      </c>
      <c r="K172" s="302"/>
    </row>
    <row r="173" spans="2:11" ht="15" customHeight="1">
      <c r="B173" s="281"/>
      <c r="C173" s="261" t="s">
        <v>854</v>
      </c>
      <c r="D173" s="261"/>
      <c r="E173" s="261"/>
      <c r="F173" s="280" t="s">
        <v>833</v>
      </c>
      <c r="G173" s="261"/>
      <c r="H173" s="261" t="s">
        <v>893</v>
      </c>
      <c r="I173" s="261" t="s">
        <v>829</v>
      </c>
      <c r="J173" s="261">
        <v>50</v>
      </c>
      <c r="K173" s="302"/>
    </row>
    <row r="174" spans="2:11" ht="15" customHeight="1">
      <c r="B174" s="281"/>
      <c r="C174" s="261" t="s">
        <v>852</v>
      </c>
      <c r="D174" s="261"/>
      <c r="E174" s="261"/>
      <c r="F174" s="280" t="s">
        <v>833</v>
      </c>
      <c r="G174" s="261"/>
      <c r="H174" s="261" t="s">
        <v>893</v>
      </c>
      <c r="I174" s="261" t="s">
        <v>829</v>
      </c>
      <c r="J174" s="261">
        <v>50</v>
      </c>
      <c r="K174" s="302"/>
    </row>
    <row r="175" spans="2:11" ht="15" customHeight="1">
      <c r="B175" s="281"/>
      <c r="C175" s="261" t="s">
        <v>123</v>
      </c>
      <c r="D175" s="261"/>
      <c r="E175" s="261"/>
      <c r="F175" s="280" t="s">
        <v>827</v>
      </c>
      <c r="G175" s="261"/>
      <c r="H175" s="261" t="s">
        <v>894</v>
      </c>
      <c r="I175" s="261" t="s">
        <v>895</v>
      </c>
      <c r="J175" s="261"/>
      <c r="K175" s="302"/>
    </row>
    <row r="176" spans="2:11" ht="15" customHeight="1">
      <c r="B176" s="281"/>
      <c r="C176" s="261" t="s">
        <v>63</v>
      </c>
      <c r="D176" s="261"/>
      <c r="E176" s="261"/>
      <c r="F176" s="280" t="s">
        <v>827</v>
      </c>
      <c r="G176" s="261"/>
      <c r="H176" s="261" t="s">
        <v>896</v>
      </c>
      <c r="I176" s="261" t="s">
        <v>897</v>
      </c>
      <c r="J176" s="261">
        <v>1</v>
      </c>
      <c r="K176" s="302"/>
    </row>
    <row r="177" spans="2:11" ht="15" customHeight="1">
      <c r="B177" s="281"/>
      <c r="C177" s="261" t="s">
        <v>59</v>
      </c>
      <c r="D177" s="261"/>
      <c r="E177" s="261"/>
      <c r="F177" s="280" t="s">
        <v>827</v>
      </c>
      <c r="G177" s="261"/>
      <c r="H177" s="261" t="s">
        <v>898</v>
      </c>
      <c r="I177" s="261" t="s">
        <v>829</v>
      </c>
      <c r="J177" s="261">
        <v>20</v>
      </c>
      <c r="K177" s="302"/>
    </row>
    <row r="178" spans="2:11" ht="15" customHeight="1">
      <c r="B178" s="281"/>
      <c r="C178" s="261" t="s">
        <v>124</v>
      </c>
      <c r="D178" s="261"/>
      <c r="E178" s="261"/>
      <c r="F178" s="280" t="s">
        <v>827</v>
      </c>
      <c r="G178" s="261"/>
      <c r="H178" s="261" t="s">
        <v>899</v>
      </c>
      <c r="I178" s="261" t="s">
        <v>829</v>
      </c>
      <c r="J178" s="261">
        <v>255</v>
      </c>
      <c r="K178" s="302"/>
    </row>
    <row r="179" spans="2:11" ht="15" customHeight="1">
      <c r="B179" s="281"/>
      <c r="C179" s="261" t="s">
        <v>125</v>
      </c>
      <c r="D179" s="261"/>
      <c r="E179" s="261"/>
      <c r="F179" s="280" t="s">
        <v>827</v>
      </c>
      <c r="G179" s="261"/>
      <c r="H179" s="261" t="s">
        <v>792</v>
      </c>
      <c r="I179" s="261" t="s">
        <v>829</v>
      </c>
      <c r="J179" s="261">
        <v>10</v>
      </c>
      <c r="K179" s="302"/>
    </row>
    <row r="180" spans="2:11" ht="15" customHeight="1">
      <c r="B180" s="281"/>
      <c r="C180" s="261" t="s">
        <v>126</v>
      </c>
      <c r="D180" s="261"/>
      <c r="E180" s="261"/>
      <c r="F180" s="280" t="s">
        <v>827</v>
      </c>
      <c r="G180" s="261"/>
      <c r="H180" s="261" t="s">
        <v>900</v>
      </c>
      <c r="I180" s="261" t="s">
        <v>861</v>
      </c>
      <c r="J180" s="261"/>
      <c r="K180" s="302"/>
    </row>
    <row r="181" spans="2:11" ht="15" customHeight="1">
      <c r="B181" s="281"/>
      <c r="C181" s="261" t="s">
        <v>901</v>
      </c>
      <c r="D181" s="261"/>
      <c r="E181" s="261"/>
      <c r="F181" s="280" t="s">
        <v>827</v>
      </c>
      <c r="G181" s="261"/>
      <c r="H181" s="261" t="s">
        <v>902</v>
      </c>
      <c r="I181" s="261" t="s">
        <v>861</v>
      </c>
      <c r="J181" s="261"/>
      <c r="K181" s="302"/>
    </row>
    <row r="182" spans="2:11" ht="15" customHeight="1">
      <c r="B182" s="281"/>
      <c r="C182" s="261" t="s">
        <v>890</v>
      </c>
      <c r="D182" s="261"/>
      <c r="E182" s="261"/>
      <c r="F182" s="280" t="s">
        <v>827</v>
      </c>
      <c r="G182" s="261"/>
      <c r="H182" s="261" t="s">
        <v>903</v>
      </c>
      <c r="I182" s="261" t="s">
        <v>861</v>
      </c>
      <c r="J182" s="261"/>
      <c r="K182" s="302"/>
    </row>
    <row r="183" spans="2:11" ht="15" customHeight="1">
      <c r="B183" s="281"/>
      <c r="C183" s="261" t="s">
        <v>128</v>
      </c>
      <c r="D183" s="261"/>
      <c r="E183" s="261"/>
      <c r="F183" s="280" t="s">
        <v>833</v>
      </c>
      <c r="G183" s="261"/>
      <c r="H183" s="261" t="s">
        <v>904</v>
      </c>
      <c r="I183" s="261" t="s">
        <v>829</v>
      </c>
      <c r="J183" s="261">
        <v>50</v>
      </c>
      <c r="K183" s="302"/>
    </row>
    <row r="184" spans="2:11" ht="15" customHeight="1">
      <c r="B184" s="281"/>
      <c r="C184" s="261" t="s">
        <v>905</v>
      </c>
      <c r="D184" s="261"/>
      <c r="E184" s="261"/>
      <c r="F184" s="280" t="s">
        <v>833</v>
      </c>
      <c r="G184" s="261"/>
      <c r="H184" s="261" t="s">
        <v>906</v>
      </c>
      <c r="I184" s="261" t="s">
        <v>907</v>
      </c>
      <c r="J184" s="261"/>
      <c r="K184" s="302"/>
    </row>
    <row r="185" spans="2:11" ht="15" customHeight="1">
      <c r="B185" s="281"/>
      <c r="C185" s="261" t="s">
        <v>908</v>
      </c>
      <c r="D185" s="261"/>
      <c r="E185" s="261"/>
      <c r="F185" s="280" t="s">
        <v>833</v>
      </c>
      <c r="G185" s="261"/>
      <c r="H185" s="261" t="s">
        <v>909</v>
      </c>
      <c r="I185" s="261" t="s">
        <v>907</v>
      </c>
      <c r="J185" s="261"/>
      <c r="K185" s="302"/>
    </row>
    <row r="186" spans="2:11" ht="15" customHeight="1">
      <c r="B186" s="281"/>
      <c r="C186" s="261" t="s">
        <v>910</v>
      </c>
      <c r="D186" s="261"/>
      <c r="E186" s="261"/>
      <c r="F186" s="280" t="s">
        <v>833</v>
      </c>
      <c r="G186" s="261"/>
      <c r="H186" s="261" t="s">
        <v>911</v>
      </c>
      <c r="I186" s="261" t="s">
        <v>907</v>
      </c>
      <c r="J186" s="261"/>
      <c r="K186" s="302"/>
    </row>
    <row r="187" spans="2:11" ht="15" customHeight="1">
      <c r="B187" s="281"/>
      <c r="C187" s="314" t="s">
        <v>912</v>
      </c>
      <c r="D187" s="261"/>
      <c r="E187" s="261"/>
      <c r="F187" s="280" t="s">
        <v>833</v>
      </c>
      <c r="G187" s="261"/>
      <c r="H187" s="261" t="s">
        <v>913</v>
      </c>
      <c r="I187" s="261" t="s">
        <v>914</v>
      </c>
      <c r="J187" s="315" t="s">
        <v>915</v>
      </c>
      <c r="K187" s="302"/>
    </row>
    <row r="188" spans="2:11" ht="15" customHeight="1">
      <c r="B188" s="281"/>
      <c r="C188" s="266" t="s">
        <v>48</v>
      </c>
      <c r="D188" s="261"/>
      <c r="E188" s="261"/>
      <c r="F188" s="280" t="s">
        <v>827</v>
      </c>
      <c r="G188" s="261"/>
      <c r="H188" s="257" t="s">
        <v>916</v>
      </c>
      <c r="I188" s="261" t="s">
        <v>917</v>
      </c>
      <c r="J188" s="261"/>
      <c r="K188" s="302"/>
    </row>
    <row r="189" spans="2:11" ht="15" customHeight="1">
      <c r="B189" s="281"/>
      <c r="C189" s="266" t="s">
        <v>918</v>
      </c>
      <c r="D189" s="261"/>
      <c r="E189" s="261"/>
      <c r="F189" s="280" t="s">
        <v>827</v>
      </c>
      <c r="G189" s="261"/>
      <c r="H189" s="261" t="s">
        <v>919</v>
      </c>
      <c r="I189" s="261" t="s">
        <v>861</v>
      </c>
      <c r="J189" s="261"/>
      <c r="K189" s="302"/>
    </row>
    <row r="190" spans="2:11" ht="15" customHeight="1">
      <c r="B190" s="281"/>
      <c r="C190" s="266" t="s">
        <v>920</v>
      </c>
      <c r="D190" s="261"/>
      <c r="E190" s="261"/>
      <c r="F190" s="280" t="s">
        <v>827</v>
      </c>
      <c r="G190" s="261"/>
      <c r="H190" s="261" t="s">
        <v>921</v>
      </c>
      <c r="I190" s="261" t="s">
        <v>861</v>
      </c>
      <c r="J190" s="261"/>
      <c r="K190" s="302"/>
    </row>
    <row r="191" spans="2:11" ht="15" customHeight="1">
      <c r="B191" s="281"/>
      <c r="C191" s="266" t="s">
        <v>922</v>
      </c>
      <c r="D191" s="261"/>
      <c r="E191" s="261"/>
      <c r="F191" s="280" t="s">
        <v>833</v>
      </c>
      <c r="G191" s="261"/>
      <c r="H191" s="261" t="s">
        <v>923</v>
      </c>
      <c r="I191" s="261" t="s">
        <v>861</v>
      </c>
      <c r="J191" s="261"/>
      <c r="K191" s="302"/>
    </row>
    <row r="192" spans="2:11" ht="15" customHeight="1">
      <c r="B192" s="308"/>
      <c r="C192" s="316"/>
      <c r="D192" s="290"/>
      <c r="E192" s="290"/>
      <c r="F192" s="290"/>
      <c r="G192" s="290"/>
      <c r="H192" s="290"/>
      <c r="I192" s="290"/>
      <c r="J192" s="290"/>
      <c r="K192" s="309"/>
    </row>
    <row r="193" spans="2:11" ht="18.75" customHeight="1">
      <c r="B193" s="257"/>
      <c r="C193" s="261"/>
      <c r="D193" s="261"/>
      <c r="E193" s="261"/>
      <c r="F193" s="280"/>
      <c r="G193" s="261"/>
      <c r="H193" s="261"/>
      <c r="I193" s="261"/>
      <c r="J193" s="261"/>
      <c r="K193" s="257"/>
    </row>
    <row r="194" spans="2:11" ht="18.75" customHeight="1">
      <c r="B194" s="257"/>
      <c r="C194" s="261"/>
      <c r="D194" s="261"/>
      <c r="E194" s="261"/>
      <c r="F194" s="280"/>
      <c r="G194" s="261"/>
      <c r="H194" s="261"/>
      <c r="I194" s="261"/>
      <c r="J194" s="261"/>
      <c r="K194" s="257"/>
    </row>
    <row r="195" spans="2:11" ht="18.75" customHeight="1">
      <c r="B195" s="267"/>
      <c r="C195" s="267"/>
      <c r="D195" s="267"/>
      <c r="E195" s="267"/>
      <c r="F195" s="267"/>
      <c r="G195" s="267"/>
      <c r="H195" s="267"/>
      <c r="I195" s="267"/>
      <c r="J195" s="267"/>
      <c r="K195" s="267"/>
    </row>
    <row r="196" spans="2:11">
      <c r="B196" s="249"/>
      <c r="C196" s="250"/>
      <c r="D196" s="250"/>
      <c r="E196" s="250"/>
      <c r="F196" s="250"/>
      <c r="G196" s="250"/>
      <c r="H196" s="250"/>
      <c r="I196" s="250"/>
      <c r="J196" s="250"/>
      <c r="K196" s="251"/>
    </row>
    <row r="197" spans="2:11" ht="21">
      <c r="B197" s="252"/>
      <c r="C197" s="376" t="s">
        <v>924</v>
      </c>
      <c r="D197" s="376"/>
      <c r="E197" s="376"/>
      <c r="F197" s="376"/>
      <c r="G197" s="376"/>
      <c r="H197" s="376"/>
      <c r="I197" s="376"/>
      <c r="J197" s="376"/>
      <c r="K197" s="253"/>
    </row>
    <row r="198" spans="2:11" ht="25.5" customHeight="1">
      <c r="B198" s="252"/>
      <c r="C198" s="317" t="s">
        <v>925</v>
      </c>
      <c r="D198" s="317"/>
      <c r="E198" s="317"/>
      <c r="F198" s="317" t="s">
        <v>926</v>
      </c>
      <c r="G198" s="318"/>
      <c r="H198" s="375" t="s">
        <v>927</v>
      </c>
      <c r="I198" s="375"/>
      <c r="J198" s="375"/>
      <c r="K198" s="253"/>
    </row>
    <row r="199" spans="2:11" ht="5.25" customHeight="1">
      <c r="B199" s="281"/>
      <c r="C199" s="278"/>
      <c r="D199" s="278"/>
      <c r="E199" s="278"/>
      <c r="F199" s="278"/>
      <c r="G199" s="261"/>
      <c r="H199" s="278"/>
      <c r="I199" s="278"/>
      <c r="J199" s="278"/>
      <c r="K199" s="302"/>
    </row>
    <row r="200" spans="2:11" ht="15" customHeight="1">
      <c r="B200" s="281"/>
      <c r="C200" s="261" t="s">
        <v>917</v>
      </c>
      <c r="D200" s="261"/>
      <c r="E200" s="261"/>
      <c r="F200" s="280" t="s">
        <v>49</v>
      </c>
      <c r="G200" s="261"/>
      <c r="H200" s="373" t="s">
        <v>928</v>
      </c>
      <c r="I200" s="373"/>
      <c r="J200" s="373"/>
      <c r="K200" s="302"/>
    </row>
    <row r="201" spans="2:11" ht="15" customHeight="1">
      <c r="B201" s="281"/>
      <c r="C201" s="287"/>
      <c r="D201" s="261"/>
      <c r="E201" s="261"/>
      <c r="F201" s="280" t="s">
        <v>50</v>
      </c>
      <c r="G201" s="261"/>
      <c r="H201" s="373" t="s">
        <v>929</v>
      </c>
      <c r="I201" s="373"/>
      <c r="J201" s="373"/>
      <c r="K201" s="302"/>
    </row>
    <row r="202" spans="2:11" ht="15" customHeight="1">
      <c r="B202" s="281"/>
      <c r="C202" s="287"/>
      <c r="D202" s="261"/>
      <c r="E202" s="261"/>
      <c r="F202" s="280" t="s">
        <v>53</v>
      </c>
      <c r="G202" s="261"/>
      <c r="H202" s="373" t="s">
        <v>930</v>
      </c>
      <c r="I202" s="373"/>
      <c r="J202" s="373"/>
      <c r="K202" s="302"/>
    </row>
    <row r="203" spans="2:11" ht="15" customHeight="1">
      <c r="B203" s="281"/>
      <c r="C203" s="261"/>
      <c r="D203" s="261"/>
      <c r="E203" s="261"/>
      <c r="F203" s="280" t="s">
        <v>51</v>
      </c>
      <c r="G203" s="261"/>
      <c r="H203" s="373" t="s">
        <v>931</v>
      </c>
      <c r="I203" s="373"/>
      <c r="J203" s="373"/>
      <c r="K203" s="302"/>
    </row>
    <row r="204" spans="2:11" ht="15" customHeight="1">
      <c r="B204" s="281"/>
      <c r="C204" s="261"/>
      <c r="D204" s="261"/>
      <c r="E204" s="261"/>
      <c r="F204" s="280" t="s">
        <v>52</v>
      </c>
      <c r="G204" s="261"/>
      <c r="H204" s="373" t="s">
        <v>932</v>
      </c>
      <c r="I204" s="373"/>
      <c r="J204" s="373"/>
      <c r="K204" s="302"/>
    </row>
    <row r="205" spans="2:11" ht="15" customHeight="1">
      <c r="B205" s="281"/>
      <c r="C205" s="261"/>
      <c r="D205" s="261"/>
      <c r="E205" s="261"/>
      <c r="F205" s="280"/>
      <c r="G205" s="261"/>
      <c r="H205" s="261"/>
      <c r="I205" s="261"/>
      <c r="J205" s="261"/>
      <c r="K205" s="302"/>
    </row>
    <row r="206" spans="2:11" ht="15" customHeight="1">
      <c r="B206" s="281"/>
      <c r="C206" s="261" t="s">
        <v>873</v>
      </c>
      <c r="D206" s="261"/>
      <c r="E206" s="261"/>
      <c r="F206" s="280" t="s">
        <v>85</v>
      </c>
      <c r="G206" s="261"/>
      <c r="H206" s="373" t="s">
        <v>933</v>
      </c>
      <c r="I206" s="373"/>
      <c r="J206" s="373"/>
      <c r="K206" s="302"/>
    </row>
    <row r="207" spans="2:11" ht="15" customHeight="1">
      <c r="B207" s="281"/>
      <c r="C207" s="287"/>
      <c r="D207" s="261"/>
      <c r="E207" s="261"/>
      <c r="F207" s="280" t="s">
        <v>770</v>
      </c>
      <c r="G207" s="261"/>
      <c r="H207" s="373" t="s">
        <v>771</v>
      </c>
      <c r="I207" s="373"/>
      <c r="J207" s="373"/>
      <c r="K207" s="302"/>
    </row>
    <row r="208" spans="2:11" ht="15" customHeight="1">
      <c r="B208" s="281"/>
      <c r="C208" s="261"/>
      <c r="D208" s="261"/>
      <c r="E208" s="261"/>
      <c r="F208" s="280" t="s">
        <v>768</v>
      </c>
      <c r="G208" s="261"/>
      <c r="H208" s="373" t="s">
        <v>934</v>
      </c>
      <c r="I208" s="373"/>
      <c r="J208" s="373"/>
      <c r="K208" s="302"/>
    </row>
    <row r="209" spans="2:11" ht="15" customHeight="1">
      <c r="B209" s="319"/>
      <c r="C209" s="287"/>
      <c r="D209" s="287"/>
      <c r="E209" s="287"/>
      <c r="F209" s="280" t="s">
        <v>772</v>
      </c>
      <c r="G209" s="266"/>
      <c r="H209" s="374" t="s">
        <v>773</v>
      </c>
      <c r="I209" s="374"/>
      <c r="J209" s="374"/>
      <c r="K209" s="320"/>
    </row>
    <row r="210" spans="2:11" ht="15" customHeight="1">
      <c r="B210" s="319"/>
      <c r="C210" s="287"/>
      <c r="D210" s="287"/>
      <c r="E210" s="287"/>
      <c r="F210" s="280" t="s">
        <v>774</v>
      </c>
      <c r="G210" s="266"/>
      <c r="H210" s="374" t="s">
        <v>935</v>
      </c>
      <c r="I210" s="374"/>
      <c r="J210" s="374"/>
      <c r="K210" s="320"/>
    </row>
    <row r="211" spans="2:11" ht="15" customHeight="1">
      <c r="B211" s="319"/>
      <c r="C211" s="287"/>
      <c r="D211" s="287"/>
      <c r="E211" s="287"/>
      <c r="F211" s="321"/>
      <c r="G211" s="266"/>
      <c r="H211" s="322"/>
      <c r="I211" s="322"/>
      <c r="J211" s="322"/>
      <c r="K211" s="320"/>
    </row>
    <row r="212" spans="2:11" ht="15" customHeight="1">
      <c r="B212" s="319"/>
      <c r="C212" s="261" t="s">
        <v>897</v>
      </c>
      <c r="D212" s="287"/>
      <c r="E212" s="287"/>
      <c r="F212" s="280">
        <v>1</v>
      </c>
      <c r="G212" s="266"/>
      <c r="H212" s="374" t="s">
        <v>936</v>
      </c>
      <c r="I212" s="374"/>
      <c r="J212" s="374"/>
      <c r="K212" s="320"/>
    </row>
    <row r="213" spans="2:11" ht="15" customHeight="1">
      <c r="B213" s="319"/>
      <c r="C213" s="287"/>
      <c r="D213" s="287"/>
      <c r="E213" s="287"/>
      <c r="F213" s="280">
        <v>2</v>
      </c>
      <c r="G213" s="266"/>
      <c r="H213" s="374" t="s">
        <v>937</v>
      </c>
      <c r="I213" s="374"/>
      <c r="J213" s="374"/>
      <c r="K213" s="320"/>
    </row>
    <row r="214" spans="2:11" ht="15" customHeight="1">
      <c r="B214" s="319"/>
      <c r="C214" s="287"/>
      <c r="D214" s="287"/>
      <c r="E214" s="287"/>
      <c r="F214" s="280">
        <v>3</v>
      </c>
      <c r="G214" s="266"/>
      <c r="H214" s="374" t="s">
        <v>938</v>
      </c>
      <c r="I214" s="374"/>
      <c r="J214" s="374"/>
      <c r="K214" s="320"/>
    </row>
    <row r="215" spans="2:11" ht="15" customHeight="1">
      <c r="B215" s="319"/>
      <c r="C215" s="287"/>
      <c r="D215" s="287"/>
      <c r="E215" s="287"/>
      <c r="F215" s="280">
        <v>4</v>
      </c>
      <c r="G215" s="266"/>
      <c r="H215" s="374" t="s">
        <v>939</v>
      </c>
      <c r="I215" s="374"/>
      <c r="J215" s="374"/>
      <c r="K215" s="320"/>
    </row>
    <row r="216" spans="2:11" ht="12.75" customHeight="1">
      <c r="B216" s="323"/>
      <c r="C216" s="324"/>
      <c r="D216" s="324"/>
      <c r="E216" s="324"/>
      <c r="F216" s="324"/>
      <c r="G216" s="324"/>
      <c r="H216" s="324"/>
      <c r="I216" s="324"/>
      <c r="J216" s="324"/>
      <c r="K216" s="325"/>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04 - Bytový dům Boženy Ně...</vt:lpstr>
      <vt:lpstr>Pokyny pro vyplnění</vt:lpstr>
      <vt:lpstr>'04 - Bytový dům Boženy Ně...'!Názvy_tisku</vt:lpstr>
      <vt:lpstr>'Rekapitulace stavby'!Názvy_tisku</vt:lpstr>
      <vt:lpstr>'04 - Bytový dům Boženy Ně...'!Oblast_tisku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DESKTOP-OMQ29LB\Martin</dc:creator>
  <cp:lastModifiedBy>Štefl Miroslav</cp:lastModifiedBy>
  <dcterms:created xsi:type="dcterms:W3CDTF">2018-01-10T13:05:21Z</dcterms:created>
  <dcterms:modified xsi:type="dcterms:W3CDTF">2018-01-26T06:53:29Z</dcterms:modified>
</cp:coreProperties>
</file>